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385" activeTab="1"/>
  </bookViews>
  <sheets>
    <sheet name="имущество свыше 30 т.р." sheetId="1" r:id="rId1"/>
    <sheet name="имущество до 30 т.р." sheetId="2" r:id="rId2"/>
    <sheet name="печень имущества для АИС" sheetId="3" r:id="rId3"/>
  </sheets>
  <definedNames/>
  <calcPr fullCalcOnLoad="1"/>
</workbook>
</file>

<file path=xl/sharedStrings.xml><?xml version="1.0" encoding="utf-8"?>
<sst xmlns="http://schemas.openxmlformats.org/spreadsheetml/2006/main" count="862" uniqueCount="433">
  <si>
    <t>№№ п/п</t>
  </si>
  <si>
    <t>Инвентарный номер</t>
  </si>
  <si>
    <t>компрессор АВ 100/335</t>
  </si>
  <si>
    <t>машина контактная точечно-конденсаторная</t>
  </si>
  <si>
    <t>монитор Samsung</t>
  </si>
  <si>
    <t>персональный компьютер</t>
  </si>
  <si>
    <t>подъемник П177К</t>
  </si>
  <si>
    <t>полуавтомат "Питон" ПДГ-20</t>
  </si>
  <si>
    <t>принтер лазерный hp LaserJet 1010</t>
  </si>
  <si>
    <t>принтер лазерный HP LJ 1100</t>
  </si>
  <si>
    <t>пылеулавливающий агрегат ПА 218 Б</t>
  </si>
  <si>
    <t>станок товарно-винторезный 16У03П</t>
  </si>
  <si>
    <t>станок товарно-винторезный 16У04П</t>
  </si>
  <si>
    <t>пресс металлический</t>
  </si>
  <si>
    <t>кассовый аппарат АМС100К</t>
  </si>
  <si>
    <t>витрина холодильная</t>
  </si>
  <si>
    <t>шкаф комбинированный "POZIS"</t>
  </si>
  <si>
    <t>ларь морозильный "Свияга"</t>
  </si>
  <si>
    <t>весы электронные ВЕ15ТЕ2</t>
  </si>
  <si>
    <t>принтер Samsung</t>
  </si>
  <si>
    <t>рабочее место преподавателя</t>
  </si>
  <si>
    <t>рабочее место ученика</t>
  </si>
  <si>
    <t>источник бесперебойного питания</t>
  </si>
  <si>
    <t>виброшлифмашина</t>
  </si>
  <si>
    <t>таль цепная 1 т</t>
  </si>
  <si>
    <t>принтер LaserJet 3015</t>
  </si>
  <si>
    <t>стенд балансировочный</t>
  </si>
  <si>
    <t>стенд шиномонтажный</t>
  </si>
  <si>
    <t>системный блок</t>
  </si>
  <si>
    <t>монитор</t>
  </si>
  <si>
    <t>системный блок INTEL865G</t>
  </si>
  <si>
    <t>кардиосигнализатор КС-БОС-03</t>
  </si>
  <si>
    <t>кинопроектор "Радуга-2"</t>
  </si>
  <si>
    <t>пианино "Сонет"</t>
  </si>
  <si>
    <t>принтер матричный EPSON LX-1170</t>
  </si>
  <si>
    <t>системный блок INTEL915PL</t>
  </si>
  <si>
    <t>монитор Samsung 17"</t>
  </si>
  <si>
    <t>копировальный аппарат Canon IR-2016J</t>
  </si>
  <si>
    <t>линия технического контроля</t>
  </si>
  <si>
    <t>принтер HP LaserJet 1022NW</t>
  </si>
  <si>
    <t>принтер HP LaserJet 3050</t>
  </si>
  <si>
    <t>фотокамера цифровая Kodak EasyShare Z612</t>
  </si>
  <si>
    <t>кран гидравлический 1 тн 55-2270 мм</t>
  </si>
  <si>
    <t>стойка трансмиссионная 0,5 тн 1100-1900 мм</t>
  </si>
  <si>
    <t>пневмогайковерт</t>
  </si>
  <si>
    <t>стробоскоп цифровой</t>
  </si>
  <si>
    <t>теплосчетчик Т-21</t>
  </si>
  <si>
    <t>насос для смены масла</t>
  </si>
  <si>
    <t>гидроподъемник ПНК-1  3 т</t>
  </si>
  <si>
    <t>ноутбук Toshiba Sat A210-128</t>
  </si>
  <si>
    <t>ноутбук Toshiba Sat A200-1GH</t>
  </si>
  <si>
    <t>проектор BenQ 2100</t>
  </si>
  <si>
    <t>экран настенный</t>
  </si>
  <si>
    <t>монитор BenQ</t>
  </si>
  <si>
    <t>системный блок YO</t>
  </si>
  <si>
    <t>ноутбук DELL</t>
  </si>
  <si>
    <t>принтер HP LJ 3050</t>
  </si>
  <si>
    <t>шлифмашина полировальная</t>
  </si>
  <si>
    <t>фотоаппарат Samsung</t>
  </si>
  <si>
    <t>ноутбук MSI</t>
  </si>
  <si>
    <t>телевизор SONY</t>
  </si>
  <si>
    <t>приемник цифровой спутниковый</t>
  </si>
  <si>
    <t>машина брошюровальная</t>
  </si>
  <si>
    <t>течеискатель-сигнализатор</t>
  </si>
  <si>
    <t>дефектоскоп вихретоковый "Ванга"</t>
  </si>
  <si>
    <t>тестер люфтов</t>
  </si>
  <si>
    <t>ноутбук Dell A860</t>
  </si>
  <si>
    <t>тестер качества тормозной жидкости</t>
  </si>
  <si>
    <t>прибор для проверки натяжения приводных ремней</t>
  </si>
  <si>
    <t>тележка под баллон</t>
  </si>
  <si>
    <t>углошлифмашина</t>
  </si>
  <si>
    <t>автомашина ВАЗ-21051</t>
  </si>
  <si>
    <t>автомашина ГАЗ-33073</t>
  </si>
  <si>
    <t>автомашина ВАЗ-21053</t>
  </si>
  <si>
    <t>автомашина УАЗ-31519</t>
  </si>
  <si>
    <t>автомашина "НИВА" ВАЗ-2121</t>
  </si>
  <si>
    <t>автомашина ВАЗ-21102</t>
  </si>
  <si>
    <t>автомашина ЗИЛ-5301</t>
  </si>
  <si>
    <t>тепловая завеса</t>
  </si>
  <si>
    <t>доска классная</t>
  </si>
  <si>
    <t>жалюзи (кабинет директора)</t>
  </si>
  <si>
    <t>стеллаж 2-х секционный</t>
  </si>
  <si>
    <t>воздушная завеса ТВС-308</t>
  </si>
  <si>
    <t>кассовое место левое</t>
  </si>
  <si>
    <t>стеллаж торговый угловой 3-х секционный</t>
  </si>
  <si>
    <t>стеллаж торговый угловой 4-х секционный</t>
  </si>
  <si>
    <t>стеллаж торговый 4-х секционный</t>
  </si>
  <si>
    <t>жалюзи (кабинет заведующей)</t>
  </si>
  <si>
    <t>электроконвектор Вестенс 1,5 кВт</t>
  </si>
  <si>
    <t>Интерно шкаф для одежды</t>
  </si>
  <si>
    <t>Интерно шкаф для документов</t>
  </si>
  <si>
    <t>шкаф металлический</t>
  </si>
  <si>
    <t>Интер секция</t>
  </si>
  <si>
    <t>Интер шкаф</t>
  </si>
  <si>
    <t>Интер шкаф для документов</t>
  </si>
  <si>
    <t>Интер шкаф для одежды</t>
  </si>
  <si>
    <t>комплект токарного дела</t>
  </si>
  <si>
    <t>шкаф комбинированный с замком</t>
  </si>
  <si>
    <t>стол 1200*1200*76</t>
  </si>
  <si>
    <t>тумба приставная с крышкой</t>
  </si>
  <si>
    <t>шкаф металлический AIKO</t>
  </si>
  <si>
    <t>сушилка для рук электрическая Unitherm</t>
  </si>
  <si>
    <t>пылесос универсальный GAS 50 Bosch</t>
  </si>
  <si>
    <t>тележка инструментальная трехсекционная</t>
  </si>
  <si>
    <t>шкаф стальной</t>
  </si>
  <si>
    <t>стеллаж быстросборный</t>
  </si>
  <si>
    <t>раздатчик холодной и горячей воды WBF-1000</t>
  </si>
  <si>
    <t>АПК "Автопрактика-Экзамен"</t>
  </si>
  <si>
    <t>АПК "Интерактивная Автошкола"</t>
  </si>
  <si>
    <t>автотренажер</t>
  </si>
  <si>
    <t>скважина водозаборная</t>
  </si>
  <si>
    <t>медтренажер "Максим I" торс</t>
  </si>
  <si>
    <t>манекен взрослого задыхающегося человека</t>
  </si>
  <si>
    <t>-</t>
  </si>
  <si>
    <t>администрации ЗАТО Александровск</t>
  </si>
  <si>
    <t>Главный бухгалтер</t>
  </si>
  <si>
    <t>С.А. Смирнов</t>
  </si>
  <si>
    <t>С.Н. Ефимова</t>
  </si>
  <si>
    <t>СОГЛАСОВАНО</t>
  </si>
  <si>
    <t>ИТОГО:</t>
  </si>
  <si>
    <t>ограждение автодрома</t>
  </si>
  <si>
    <t>система видеонаблюдения (магазин)</t>
  </si>
  <si>
    <t>газоанализатор Инфракар М-ЗТ.02</t>
  </si>
  <si>
    <t>сварочник TELWIN</t>
  </si>
  <si>
    <t>автомобиль Skoda Oktavia Tour (синяя)</t>
  </si>
  <si>
    <t>автомобиль ВАЗ-21061</t>
  </si>
  <si>
    <t>мотовездеход ATV300</t>
  </si>
  <si>
    <t>мотовездеход XGJ250</t>
  </si>
  <si>
    <t>автомобиль Skoda Roomster (черная)</t>
  </si>
  <si>
    <t>прицеп с тентом</t>
  </si>
  <si>
    <t>автомобиль Skoda Oktavia Tour (серая)</t>
  </si>
  <si>
    <t>автомобиль ВАЗ-21053</t>
  </si>
  <si>
    <t>автомобиль Skoda Roomster (серая)</t>
  </si>
  <si>
    <t>автомашина ТАТА</t>
  </si>
  <si>
    <t>автомобиль Skoda Roomster (серебристая)</t>
  </si>
  <si>
    <t>автомобиль ВАЗ-21099</t>
  </si>
  <si>
    <t>мотовездеход</t>
  </si>
  <si>
    <t>мотовездеход QM80</t>
  </si>
  <si>
    <t>автомобиль Skoda Roomster (красная)</t>
  </si>
  <si>
    <t>мотоцикл YAMAHA YBR125</t>
  </si>
  <si>
    <t>универсальный психодиагностический комплекс</t>
  </si>
  <si>
    <t>массажное кресло</t>
  </si>
  <si>
    <t>"____"_____________________ 2015 г.</t>
  </si>
  <si>
    <t>шлифовальная машина MAKITA</t>
  </si>
  <si>
    <t>медтренажер "Максим II-01" манекен</t>
  </si>
  <si>
    <t>ККМ "Меркурий-130к"</t>
  </si>
  <si>
    <t>перфоратор GBH-2-26 DFR</t>
  </si>
  <si>
    <t>автомагнитола SONY CDX-F5700</t>
  </si>
  <si>
    <t>алкометр АТ-2000</t>
  </si>
  <si>
    <t>бетоносмеситель</t>
  </si>
  <si>
    <t>молоток отбойный</t>
  </si>
  <si>
    <t>мойка KERCHER</t>
  </si>
  <si>
    <t>измеритель уровня шума Testo 816-1</t>
  </si>
  <si>
    <t>насос циркуляционный Grundfos UPS 25-40</t>
  </si>
  <si>
    <t>видеорегистратор SHO-ME HD-9000D</t>
  </si>
  <si>
    <t>видеорегистратор INTEGO VX-301 DUAL</t>
  </si>
  <si>
    <t>весы механические</t>
  </si>
  <si>
    <t>весы электронные ВТ 300</t>
  </si>
  <si>
    <t>кассовый аппарат АМС-100Ф</t>
  </si>
  <si>
    <t>пишущая машинка "SMITH CORONA"</t>
  </si>
  <si>
    <t>автомагнитола Pioneer DEH-2800MPB</t>
  </si>
  <si>
    <t>автомагнитола JVC KD-R35</t>
  </si>
  <si>
    <t>углошлифмашина MAKITA</t>
  </si>
  <si>
    <t>автомагнитола JVC KD-G332</t>
  </si>
  <si>
    <t>газоанализатор 121ФА-01</t>
  </si>
  <si>
    <t>светофор светодиодный</t>
  </si>
  <si>
    <t>копировальный аппарат CANON FC228</t>
  </si>
  <si>
    <t>автомагнитола SONY CDX-F5500</t>
  </si>
  <si>
    <t>автомагнитола с колонками</t>
  </si>
  <si>
    <t>тиски машинные</t>
  </si>
  <si>
    <t>компрессор воздушный ПР-10</t>
  </si>
  <si>
    <t>автоакустика HYUNDAI</t>
  </si>
  <si>
    <t>пила дисковая</t>
  </si>
  <si>
    <t>очиститель BOSCH</t>
  </si>
  <si>
    <t>сварочный аппарат BIMAX</t>
  </si>
  <si>
    <t>стенд СКО 1М</t>
  </si>
  <si>
    <t>автомагнитола CLAPION DB358RMD</t>
  </si>
  <si>
    <t>принтер Canon LBP 6000</t>
  </si>
  <si>
    <t>ламинатор Saturn А4</t>
  </si>
  <si>
    <t>дрель-шуруповерт METABO</t>
  </si>
  <si>
    <t>компрессор Ф-270</t>
  </si>
  <si>
    <t>водонагреватель с насосом</t>
  </si>
  <si>
    <t>кассовый аппарат ЭКР-2102к</t>
  </si>
  <si>
    <t>точка доступа Wi-Fi</t>
  </si>
  <si>
    <t>телевизор PANASONIC</t>
  </si>
  <si>
    <t>телефон LG с трубкой</t>
  </si>
  <si>
    <t>системный блок CELERON 430</t>
  </si>
  <si>
    <t>принтер CANON 1500 струйный</t>
  </si>
  <si>
    <t>телевизор Sony</t>
  </si>
  <si>
    <t>принтер лазерный HP</t>
  </si>
  <si>
    <t>монитор SINCVASTER</t>
  </si>
  <si>
    <t>музыкальный центр JVC</t>
  </si>
  <si>
    <t>кронштейн под телевизор</t>
  </si>
  <si>
    <t>принтер лазерный XEROX</t>
  </si>
  <si>
    <t>принтер XEROX</t>
  </si>
  <si>
    <t>принтер лазерный Canon i-SENSYS LBP-6020B</t>
  </si>
  <si>
    <t>видеорегистратор KROMAX MAGIC VR-300</t>
  </si>
  <si>
    <t>тахограф DTCO 3283 (24B)</t>
  </si>
  <si>
    <t>шлагбаум с опорой под стрелу</t>
  </si>
  <si>
    <t>набор инструментов 128 предметов</t>
  </si>
  <si>
    <t>кассовый аппарат АМС 100 К</t>
  </si>
  <si>
    <t>кассовый аппарат ОКА-301</t>
  </si>
  <si>
    <t>телевизор "Темп"</t>
  </si>
  <si>
    <t>Директор МАОУДО "ЦТТиПО"</t>
  </si>
  <si>
    <t>автоприцеп с высокими бортами</t>
  </si>
  <si>
    <t>велосипед CHALLENGER Genesis Lux</t>
  </si>
  <si>
    <t>велосипед BLACK ONE Phantom20</t>
  </si>
  <si>
    <t>мотоцикл VIRAGO</t>
  </si>
  <si>
    <t>мотовездеход QM 80 ATV 09</t>
  </si>
  <si>
    <t>сейф AIKO</t>
  </si>
  <si>
    <t>чайник BOSCH</t>
  </si>
  <si>
    <t>шкаф-пенал</t>
  </si>
  <si>
    <t>модуль: Электронная доска для визуального моделирования, анализа и разбора дорожных ситуаций</t>
  </si>
  <si>
    <t>тепловентилятор</t>
  </si>
  <si>
    <t>краскопульт OPTIMA 800</t>
  </si>
  <si>
    <t>эл.конвектор ThermoBalt</t>
  </si>
  <si>
    <t>стеклокерамическая поверхность</t>
  </si>
  <si>
    <t>стиральная машина ARDO</t>
  </si>
  <si>
    <t>посудомоечная машина</t>
  </si>
  <si>
    <t>стул барный</t>
  </si>
  <si>
    <t>пресс пневмо напольный 20т</t>
  </si>
  <si>
    <t>Наименование объекта</t>
  </si>
  <si>
    <t>Перечень</t>
  </si>
  <si>
    <t>движимого имущества, подлежащего закреплению на праве оперативного управления за</t>
  </si>
  <si>
    <t>Муниципальным автономным образовательным учреждением дополнительного образования</t>
  </si>
  <si>
    <t>"Центр технического творчества и производственного обучения"</t>
  </si>
  <si>
    <t>движимое имущество, балансовая стоимость которого превышает 30 тыс.руб.</t>
  </si>
  <si>
    <t>движимое имущество, балансовая стоимость которого составляет менее 30 тыс.руб.</t>
  </si>
  <si>
    <t>Начальник Управления образования</t>
  </si>
  <si>
    <t>________________________ Г. Ю. Чебелева</t>
  </si>
  <si>
    <t>Наименование технических средств</t>
  </si>
  <si>
    <t>Количество штук</t>
  </si>
  <si>
    <t>2. Обепеченность учебного процесса техническими средствами</t>
  </si>
  <si>
    <t>и компьютерной техникой:</t>
  </si>
  <si>
    <t>Скважина водозаборная</t>
  </si>
  <si>
    <t>Ограждение автодрома</t>
  </si>
  <si>
    <t>Витрина холодильная</t>
  </si>
  <si>
    <t>Газоанализатор Инфракар М-ЗТ.02</t>
  </si>
  <si>
    <t>Гидроподъемник ПНК-1  3 т</t>
  </si>
  <si>
    <t>Измеритель уровня шума Testo 816-1</t>
  </si>
  <si>
    <t>Кассовый аппарат ОКА-301</t>
  </si>
  <si>
    <t>Компрессор Ф-270</t>
  </si>
  <si>
    <t>Копировальный аппарат Canon IR-2016J</t>
  </si>
  <si>
    <t>Линия технического контроля</t>
  </si>
  <si>
    <t>Массажное кресло</t>
  </si>
  <si>
    <t>Машина брошюровальная</t>
  </si>
  <si>
    <t>Ноутбук Toshiba Sat A200-1GH</t>
  </si>
  <si>
    <t>Ноутбук Toshiba Sat A210-128</t>
  </si>
  <si>
    <t>Подъемник П177К</t>
  </si>
  <si>
    <t>Пресс металлический</t>
  </si>
  <si>
    <t>Рабочее место преподавателя</t>
  </si>
  <si>
    <t>Сварочник TELWIN</t>
  </si>
  <si>
    <t>Система видеонаблюдения (магазин)</t>
  </si>
  <si>
    <t>Стенд балансировочный</t>
  </si>
  <si>
    <t>Стенд шиномонтажный</t>
  </si>
  <si>
    <t>Тахограф DTCO 3283 (24B)</t>
  </si>
  <si>
    <t>Телевизор Sony</t>
  </si>
  <si>
    <t>Тестер люфтов</t>
  </si>
  <si>
    <t>Шкаф комбинированный "POZIS"</t>
  </si>
  <si>
    <t>Автомашина "НИВА" ВАЗ-2121</t>
  </si>
  <si>
    <t>Автомашина ВАЗ-21053</t>
  </si>
  <si>
    <t>Автомашина ВАЗ-21102</t>
  </si>
  <si>
    <t>Автомашина ГАЗ-33073</t>
  </si>
  <si>
    <t>Автомашина ЗИЛ-5301</t>
  </si>
  <si>
    <t>Автомашина УАЗ-31519</t>
  </si>
  <si>
    <t>Автомашина ТАТА</t>
  </si>
  <si>
    <t>Автомобиль Skoda Oktavia Tour (синяя)</t>
  </si>
  <si>
    <t>Автомобиль ВАЗ-21061</t>
  </si>
  <si>
    <t>Автомобиль Skoda Roomster (черная)</t>
  </si>
  <si>
    <t>Автомобиль Skoda Oktavia Tour (серая)</t>
  </si>
  <si>
    <t>Автомобиль ВАЗ-21053</t>
  </si>
  <si>
    <t>Автомобиль Skoda Roomster (серая)</t>
  </si>
  <si>
    <t>Автомобиль Skoda Roomster (серебристая)</t>
  </si>
  <si>
    <t>Автомобиль ВАЗ-21099</t>
  </si>
  <si>
    <t>Автомобиль Skoda Roomster (красная)</t>
  </si>
  <si>
    <t>Автомашина ВАЗ-21051</t>
  </si>
  <si>
    <t>Автоприцеп с высокими бортами</t>
  </si>
  <si>
    <t>Мотовездеход ATV300</t>
  </si>
  <si>
    <t>Мотовездеход QM 80 ATV 09</t>
  </si>
  <si>
    <t>Мотовездеход XGJ250</t>
  </si>
  <si>
    <t>Мотовездеход</t>
  </si>
  <si>
    <t>Мотовездеход QM80</t>
  </si>
  <si>
    <t>Мотоцикл YAMAHA YBR125</t>
  </si>
  <si>
    <t>Прицеп с тентом</t>
  </si>
  <si>
    <t>Автотренажер</t>
  </si>
  <si>
    <t>Комплект токарного дела</t>
  </si>
  <si>
    <t>Манекен взрослого задыхающегося человека</t>
  </si>
  <si>
    <t>Медтренажер "Максим II-01" манекен</t>
  </si>
  <si>
    <t>Пресс пневмо напольный 20т</t>
  </si>
  <si>
    <t>Универсальный психодиагностический комплекс</t>
  </si>
  <si>
    <t>Автоакустика HYUNDAI</t>
  </si>
  <si>
    <t>Автомагнитола SONY CDX-F5700</t>
  </si>
  <si>
    <t>Автомагнитола Pioneer DEH-2800MPB</t>
  </si>
  <si>
    <t>Автомагнитола JVC KD-R35</t>
  </si>
  <si>
    <t>Автомагнитола JVC KD-G332</t>
  </si>
  <si>
    <t>Автомагнитола SONY CDX-F5500</t>
  </si>
  <si>
    <t>Автомагнитола с колонками</t>
  </si>
  <si>
    <t>Автомагнитола CLAPION DB358RMD</t>
  </si>
  <si>
    <t>Алкометр АТ-2000</t>
  </si>
  <si>
    <t>Бетоносмеситель</t>
  </si>
  <si>
    <t>Велосипед CHALLENGER Genesis Lux</t>
  </si>
  <si>
    <t>Велосипед BLACK ONE Phantom20</t>
  </si>
  <si>
    <t>Весы механические</t>
  </si>
  <si>
    <t>Весы электронные ВТ 300</t>
  </si>
  <si>
    <t>Весы электронные ВЕ15ТЕ2</t>
  </si>
  <si>
    <t>Виброшлифмашина</t>
  </si>
  <si>
    <t>Видеорегистратор SHO-ME HD-9000D</t>
  </si>
  <si>
    <t>Видеорегистратор INTEGO VX-301 DUAL</t>
  </si>
  <si>
    <t>Видеорегистратор KROMAX MAGIC VR-300</t>
  </si>
  <si>
    <t>Водонагреватель с насосом</t>
  </si>
  <si>
    <t>Газоанализатор 121ФА-01</t>
  </si>
  <si>
    <t>Дефектоскоп вихретоковый "Ванга"</t>
  </si>
  <si>
    <t>Источник бесперебойного питания</t>
  </si>
  <si>
    <t>Кардиосигнализатор КС-БОС-03</t>
  </si>
  <si>
    <t>Кассовый аппарат АМС100К</t>
  </si>
  <si>
    <t>Кассовый аппарат АМС-100Ф</t>
  </si>
  <si>
    <t>Кассовый аппарат ЭКР-2102к</t>
  </si>
  <si>
    <t>Кассовый аппарат АМС 100 К</t>
  </si>
  <si>
    <t>Кинопроектор "Радуга-2"</t>
  </si>
  <si>
    <t>Компрессор АВ 100/335</t>
  </si>
  <si>
    <t>Компрессор воздушный ПР-10</t>
  </si>
  <si>
    <t>Копировальный аппарат CANON FC228</t>
  </si>
  <si>
    <t>Кран гидравлический 1 тн 55-2270 мм</t>
  </si>
  <si>
    <t>Ламинатор Saturn А4</t>
  </si>
  <si>
    <t>Ларь морозильный "Свияга"</t>
  </si>
  <si>
    <t>Машина контактная точечно-конденсаторная</t>
  </si>
  <si>
    <t>Мойка KERCHER</t>
  </si>
  <si>
    <t>Молоток отбойный</t>
  </si>
  <si>
    <t>Монитор</t>
  </si>
  <si>
    <t>Монитор BenQ</t>
  </si>
  <si>
    <t>Монитор Samsung</t>
  </si>
  <si>
    <t>Монитор Samsung 17"</t>
  </si>
  <si>
    <t>Монитор SINCVASTER</t>
  </si>
  <si>
    <t>Музыкальный центр JVC</t>
  </si>
  <si>
    <t>Набор инструментов 128 предметов</t>
  </si>
  <si>
    <t>Насос для смены масла</t>
  </si>
  <si>
    <t>Насос циркуляционный Grundfos UPS 25-40</t>
  </si>
  <si>
    <t>Ноутбук DELL</t>
  </si>
  <si>
    <t>Ноутбук Dell A860</t>
  </si>
  <si>
    <t>Ноутбук MSI</t>
  </si>
  <si>
    <t>Очиститель BOSCH</t>
  </si>
  <si>
    <t>Персональный компьютер</t>
  </si>
  <si>
    <t>Перфоратор GBH-2-26 DFR</t>
  </si>
  <si>
    <t>Пианино "Сонет"</t>
  </si>
  <si>
    <t>Пила дисковая</t>
  </si>
  <si>
    <t>Пишущая машинка "SMITH CORONA"</t>
  </si>
  <si>
    <t>Пневмогайковерт</t>
  </si>
  <si>
    <t>Полуавтомат "Питон" ПДГ-20</t>
  </si>
  <si>
    <t>Прибор для проверки натяжения приводных ремней</t>
  </si>
  <si>
    <t>Приемник цифровой спутниковый</t>
  </si>
  <si>
    <t>Принтер HP LaserJet 1022NW</t>
  </si>
  <si>
    <t>Принтер HP LaserJet 3050</t>
  </si>
  <si>
    <t>Принтер HP LJ 3050</t>
  </si>
  <si>
    <t>Принтер LaserJet 3015</t>
  </si>
  <si>
    <t>Принтер Samsung</t>
  </si>
  <si>
    <t>Принтер лазерный hp LaserJet 1010</t>
  </si>
  <si>
    <t>Принтер лазерный HP LJ 1100</t>
  </si>
  <si>
    <t>Принтер лазерный XEROX</t>
  </si>
  <si>
    <t>Принтер лазерный Canon i-SENSYS LBP-6020B</t>
  </si>
  <si>
    <t>Принтер XEROX</t>
  </si>
  <si>
    <t>Принтер матричный EPSON LX-1170</t>
  </si>
  <si>
    <t>Принтер Canon LBP 6000</t>
  </si>
  <si>
    <t>Принтер CANON 1500 струйный</t>
  </si>
  <si>
    <t>Принтер лазерный HP</t>
  </si>
  <si>
    <t>Проектор BenQ 2100</t>
  </si>
  <si>
    <t>Пылеулавливающий агрегат ПА 218 Б</t>
  </si>
  <si>
    <t>Рабочее место ученика</t>
  </si>
  <si>
    <t>Сварочный аппарат BIMAX</t>
  </si>
  <si>
    <t>Светофор светодиодный</t>
  </si>
  <si>
    <t>Системный блок</t>
  </si>
  <si>
    <t>Системный блок INTEL865G</t>
  </si>
  <si>
    <t>Системный блок INTEL915PL</t>
  </si>
  <si>
    <t>Системный блок CELERON 430</t>
  </si>
  <si>
    <t>Системный блок YO</t>
  </si>
  <si>
    <t>Стенд СКО 1М</t>
  </si>
  <si>
    <t>Стойка трансмиссионная 0,5 тн 1100-1900 мм</t>
  </si>
  <si>
    <t>Стробоскоп цифровой</t>
  </si>
  <si>
    <t>Таль цепная 1 т</t>
  </si>
  <si>
    <t>Телевизор PANASONIC</t>
  </si>
  <si>
    <t>Телевизор "Темп"</t>
  </si>
  <si>
    <t>Телефон LG с трубкой</t>
  </si>
  <si>
    <t>Теплосчетчик Т-21</t>
  </si>
  <si>
    <t>Тестер качества тормозной жидкости</t>
  </si>
  <si>
    <t>Течеискатель-сигнализатор</t>
  </si>
  <si>
    <t>Тиски машинные</t>
  </si>
  <si>
    <t>Точка доступа Wi-Fi</t>
  </si>
  <si>
    <t>Углошлифмашина</t>
  </si>
  <si>
    <t>Углошлифмашина MAKITA</t>
  </si>
  <si>
    <t>Фотоаппарат Samsung</t>
  </si>
  <si>
    <t>Фотокамера цифровая Kodak EasyShare Z612</t>
  </si>
  <si>
    <t>Шлагбаум с опорой под стрелу</t>
  </si>
  <si>
    <t>Шлифмашина полировальная</t>
  </si>
  <si>
    <t>Шлифовальная машина MAKITA</t>
  </si>
  <si>
    <t>Экран настенный</t>
  </si>
  <si>
    <t>Мотоцикл VIRAGO</t>
  </si>
  <si>
    <t>Воздушная завеса ТВС-308</t>
  </si>
  <si>
    <t>Доска классная</t>
  </si>
  <si>
    <t>Жалюзи (кабинет директора)</t>
  </si>
  <si>
    <t>Жалюзи (кабинет заведующей)</t>
  </si>
  <si>
    <t>Кассовое место левое</t>
  </si>
  <si>
    <t>Краскопульт OPTIMA 800</t>
  </si>
  <si>
    <t>Кронштейн под телевизор</t>
  </si>
  <si>
    <t>Медтренажер "Максим I" торс</t>
  </si>
  <si>
    <t>Модуль: Электронная доска для визуального моделирования, анализа и разбора дорожных ситуаций</t>
  </si>
  <si>
    <t>Посудомоечная машина</t>
  </si>
  <si>
    <t>Пылесос универсальный GAS 50 Bosch</t>
  </si>
  <si>
    <t>Раздатчик холодной и горячей воды WBF-1000</t>
  </si>
  <si>
    <t>Сейф AIKO</t>
  </si>
  <si>
    <t>Стеклокерамическая поверхность</t>
  </si>
  <si>
    <t>Стеллаж 2-х секционный</t>
  </si>
  <si>
    <t>Стеллаж быстросборный</t>
  </si>
  <si>
    <t>Стеллаж торговый 4-х секционный</t>
  </si>
  <si>
    <t>Стол 1200*1200*76</t>
  </si>
  <si>
    <t>Стул барный</t>
  </si>
  <si>
    <t>Стиральная машина ARDO</t>
  </si>
  <si>
    <t>Сушилка для рук электрическая Unitherm</t>
  </si>
  <si>
    <t>Тележка инструментальная трехсекционная</t>
  </si>
  <si>
    <t>Тепловентилятор</t>
  </si>
  <si>
    <t>Тепловая завеса</t>
  </si>
  <si>
    <t>Тележка под баллон</t>
  </si>
  <si>
    <t>Тумба приставная с крышкой</t>
  </si>
  <si>
    <t>Чайник BOSCH</t>
  </si>
  <si>
    <t>Шкаф комбинированный с замком</t>
  </si>
  <si>
    <t>Шкаф металлический</t>
  </si>
  <si>
    <t>Шкаф металлический AIKO</t>
  </si>
  <si>
    <t>Шкаф-пенал</t>
  </si>
  <si>
    <t>Шкаф стальной</t>
  </si>
  <si>
    <t>Эл.конвектор ThermoBalt</t>
  </si>
  <si>
    <t>Электроконвектор Вестенс 1,5 кВт</t>
  </si>
  <si>
    <t>Станок товарно-винторезный 16У03П, 16У04П</t>
  </si>
  <si>
    <t>Стеллаж торговый угловой 3-х секционный, 4-х секционный</t>
  </si>
  <si>
    <t>Балансовая стоимость, руб. на 01.11.2023г</t>
  </si>
  <si>
    <t>Остаточная стоимость, руб. на 01.11.2023г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</si>
</sst>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10" xfId="0" applyFill="1" applyBorder="1" applyAlignment="1">
      <alignment horizontal="left" wrapText="1"/>
    </xf>
    <xf numFmtId="171" fontId="0" fillId="0" borderId="0" xfId="58" applyFont="1" applyFill="1" applyAlignment="1">
      <alignment horizontal="right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4.875" style="2" customWidth="1"/>
    <col min="2" max="2" width="43.00390625" style="2" customWidth="1"/>
    <col min="3" max="3" width="13.875" style="2" customWidth="1"/>
    <col min="4" max="4" width="16.125" style="2" customWidth="1"/>
    <col min="5" max="5" width="16.75390625" style="2" customWidth="1"/>
    <col min="6" max="6" width="12.375" style="2" customWidth="1"/>
    <col min="7" max="7" width="11.875" style="2" customWidth="1"/>
    <col min="8" max="16384" width="9.125" style="2" customWidth="1"/>
  </cols>
  <sheetData>
    <row r="1" spans="1:5" ht="12.75">
      <c r="A1" s="23" t="s">
        <v>222</v>
      </c>
      <c r="B1" s="23"/>
      <c r="C1" s="23"/>
      <c r="D1" s="23"/>
      <c r="E1" s="23"/>
    </row>
    <row r="2" spans="1:5" ht="12.75" customHeight="1">
      <c r="A2" s="23" t="s">
        <v>223</v>
      </c>
      <c r="B2" s="23"/>
      <c r="C2" s="23"/>
      <c r="D2" s="23"/>
      <c r="E2" s="23"/>
    </row>
    <row r="3" spans="1:5" ht="12.75" customHeight="1">
      <c r="A3" s="29" t="s">
        <v>224</v>
      </c>
      <c r="B3" s="29"/>
      <c r="C3" s="29"/>
      <c r="D3" s="29"/>
      <c r="E3" s="29"/>
    </row>
    <row r="4" spans="1:5" ht="12.75" customHeight="1">
      <c r="A4" s="29" t="s">
        <v>225</v>
      </c>
      <c r="B4" s="29"/>
      <c r="C4" s="29"/>
      <c r="D4" s="29"/>
      <c r="E4" s="29"/>
    </row>
    <row r="6" spans="1:5" s="8" customFormat="1" ht="38.25">
      <c r="A6" s="9" t="s">
        <v>0</v>
      </c>
      <c r="B6" s="9" t="s">
        <v>221</v>
      </c>
      <c r="C6" s="9" t="s">
        <v>1</v>
      </c>
      <c r="D6" s="9" t="s">
        <v>431</v>
      </c>
      <c r="E6" s="9" t="s">
        <v>432</v>
      </c>
    </row>
    <row r="7" spans="1:5" ht="12.75">
      <c r="A7" s="24" t="s">
        <v>226</v>
      </c>
      <c r="B7" s="25"/>
      <c r="C7" s="25"/>
      <c r="D7" s="25"/>
      <c r="E7" s="26"/>
    </row>
    <row r="8" spans="1:6" s="3" customFormat="1" ht="12.75">
      <c r="A8" s="6">
        <v>1</v>
      </c>
      <c r="B8" s="5" t="s">
        <v>110</v>
      </c>
      <c r="C8" s="6">
        <v>1030001</v>
      </c>
      <c r="D8" s="4">
        <f>315280+155705</f>
        <v>470985</v>
      </c>
      <c r="E8" s="4">
        <f>321510.56</f>
        <v>321510.56</v>
      </c>
      <c r="F8" s="10"/>
    </row>
    <row r="9" spans="1:6" s="3" customFormat="1" ht="12.75">
      <c r="A9" s="6">
        <f>A8+1</f>
        <v>2</v>
      </c>
      <c r="B9" s="5" t="s">
        <v>120</v>
      </c>
      <c r="C9" s="6">
        <v>1030002</v>
      </c>
      <c r="D9" s="4">
        <f>192371.1</f>
        <v>192371.1</v>
      </c>
      <c r="E9" s="4">
        <f>163515.39</f>
        <v>163515.39</v>
      </c>
      <c r="F9" s="10"/>
    </row>
    <row r="10" spans="1:6" s="3" customFormat="1" ht="12.75">
      <c r="A10" s="6">
        <f aca="true" t="shared" si="0" ref="A10:A17">A9+1</f>
        <v>3</v>
      </c>
      <c r="B10" s="5" t="s">
        <v>15</v>
      </c>
      <c r="C10" s="6">
        <v>1040038</v>
      </c>
      <c r="D10" s="4">
        <v>39352.5</v>
      </c>
      <c r="E10" s="4" t="s">
        <v>113</v>
      </c>
      <c r="F10" s="10"/>
    </row>
    <row r="11" spans="1:6" s="3" customFormat="1" ht="12.75">
      <c r="A11" s="6">
        <f t="shared" si="0"/>
        <v>4</v>
      </c>
      <c r="B11" s="5" t="s">
        <v>15</v>
      </c>
      <c r="C11" s="6">
        <v>1040039</v>
      </c>
      <c r="D11" s="4">
        <v>39352.5</v>
      </c>
      <c r="E11" s="4" t="s">
        <v>113</v>
      </c>
      <c r="F11" s="10"/>
    </row>
    <row r="12" spans="1:6" s="3" customFormat="1" ht="12.75">
      <c r="A12" s="6">
        <f t="shared" si="0"/>
        <v>5</v>
      </c>
      <c r="B12" s="5" t="s">
        <v>122</v>
      </c>
      <c r="C12" s="6">
        <v>1040401</v>
      </c>
      <c r="D12" s="4">
        <f>74100</f>
        <v>74100</v>
      </c>
      <c r="E12" s="4">
        <f>49400</f>
        <v>49400</v>
      </c>
      <c r="F12" s="10"/>
    </row>
    <row r="13" spans="1:6" s="3" customFormat="1" ht="12.75">
      <c r="A13" s="6">
        <f t="shared" si="0"/>
        <v>6</v>
      </c>
      <c r="B13" s="5" t="s">
        <v>48</v>
      </c>
      <c r="C13" s="6">
        <v>1040303</v>
      </c>
      <c r="D13" s="4">
        <v>41515.33</v>
      </c>
      <c r="E13" s="4" t="s">
        <v>113</v>
      </c>
      <c r="F13" s="10"/>
    </row>
    <row r="14" spans="1:6" s="3" customFormat="1" ht="12.75">
      <c r="A14" s="6">
        <f t="shared" si="0"/>
        <v>7</v>
      </c>
      <c r="B14" s="5" t="s">
        <v>152</v>
      </c>
      <c r="C14" s="6">
        <v>1040396</v>
      </c>
      <c r="D14" s="4">
        <f>36000.01</f>
        <v>36000.01</v>
      </c>
      <c r="E14" s="4" t="s">
        <v>113</v>
      </c>
      <c r="F14" s="10"/>
    </row>
    <row r="15" spans="1:6" s="3" customFormat="1" ht="12.75">
      <c r="A15" s="6">
        <f t="shared" si="0"/>
        <v>8</v>
      </c>
      <c r="B15" s="5" t="s">
        <v>201</v>
      </c>
      <c r="C15" s="6">
        <v>1040003</v>
      </c>
      <c r="D15" s="4">
        <v>30766.5</v>
      </c>
      <c r="E15" s="4" t="s">
        <v>113</v>
      </c>
      <c r="F15" s="10"/>
    </row>
    <row r="16" spans="1:6" s="3" customFormat="1" ht="12.75">
      <c r="A16" s="6">
        <f t="shared" si="0"/>
        <v>9</v>
      </c>
      <c r="B16" s="5" t="s">
        <v>180</v>
      </c>
      <c r="C16" s="6">
        <v>1040014</v>
      </c>
      <c r="D16" s="4">
        <v>33990</v>
      </c>
      <c r="E16" s="4" t="s">
        <v>113</v>
      </c>
      <c r="F16" s="10"/>
    </row>
    <row r="17" spans="1:5" s="3" customFormat="1" ht="12.75">
      <c r="A17" s="6">
        <f t="shared" si="0"/>
        <v>10</v>
      </c>
      <c r="B17" s="5" t="s">
        <v>37</v>
      </c>
      <c r="C17" s="6">
        <v>1040257</v>
      </c>
      <c r="D17" s="4">
        <v>60320</v>
      </c>
      <c r="E17" s="4" t="s">
        <v>113</v>
      </c>
    </row>
    <row r="18" spans="1:5" s="3" customFormat="1" ht="12.75">
      <c r="A18" s="6">
        <f aca="true" t="shared" si="1" ref="A18:A72">A17+1</f>
        <v>11</v>
      </c>
      <c r="B18" s="5" t="s">
        <v>38</v>
      </c>
      <c r="C18" s="6">
        <v>1040269</v>
      </c>
      <c r="D18" s="4">
        <v>682900.2</v>
      </c>
      <c r="E18" s="4" t="s">
        <v>113</v>
      </c>
    </row>
    <row r="19" spans="1:5" s="3" customFormat="1" ht="12.75">
      <c r="A19" s="6">
        <f t="shared" si="1"/>
        <v>12</v>
      </c>
      <c r="B19" s="5" t="s">
        <v>141</v>
      </c>
      <c r="C19" s="6">
        <v>1040398</v>
      </c>
      <c r="D19" s="4">
        <f>55000</f>
        <v>55000</v>
      </c>
      <c r="E19" s="4">
        <f>32083.25</f>
        <v>32083.25</v>
      </c>
    </row>
    <row r="20" spans="1:5" s="3" customFormat="1" ht="12.75">
      <c r="A20" s="6">
        <f t="shared" si="1"/>
        <v>13</v>
      </c>
      <c r="B20" s="5" t="s">
        <v>62</v>
      </c>
      <c r="C20" s="6">
        <v>1040370</v>
      </c>
      <c r="D20" s="4">
        <v>34600</v>
      </c>
      <c r="E20" s="4">
        <f>824.2</f>
        <v>824.2</v>
      </c>
    </row>
    <row r="21" spans="1:5" s="3" customFormat="1" ht="12.75">
      <c r="A21" s="6">
        <f t="shared" si="1"/>
        <v>14</v>
      </c>
      <c r="B21" s="5" t="s">
        <v>50</v>
      </c>
      <c r="C21" s="6">
        <v>1040310</v>
      </c>
      <c r="D21" s="4">
        <v>40000</v>
      </c>
      <c r="E21" s="4" t="s">
        <v>113</v>
      </c>
    </row>
    <row r="22" spans="1:5" s="3" customFormat="1" ht="12.75">
      <c r="A22" s="6">
        <f t="shared" si="1"/>
        <v>15</v>
      </c>
      <c r="B22" s="5" t="s">
        <v>50</v>
      </c>
      <c r="C22" s="6">
        <v>1040340</v>
      </c>
      <c r="D22" s="4">
        <v>37600</v>
      </c>
      <c r="E22" s="4" t="s">
        <v>113</v>
      </c>
    </row>
    <row r="23" spans="1:5" s="3" customFormat="1" ht="12.75">
      <c r="A23" s="6">
        <f t="shared" si="1"/>
        <v>16</v>
      </c>
      <c r="B23" s="5" t="s">
        <v>49</v>
      </c>
      <c r="C23" s="6">
        <v>1040309</v>
      </c>
      <c r="D23" s="4">
        <v>45000</v>
      </c>
      <c r="E23" s="4" t="s">
        <v>113</v>
      </c>
    </row>
    <row r="24" spans="1:5" s="3" customFormat="1" ht="12.75">
      <c r="A24" s="6">
        <f t="shared" si="1"/>
        <v>17</v>
      </c>
      <c r="B24" s="5" t="s">
        <v>6</v>
      </c>
      <c r="C24" s="6">
        <v>1040019</v>
      </c>
      <c r="D24" s="4">
        <v>55458</v>
      </c>
      <c r="E24" s="4" t="s">
        <v>113</v>
      </c>
    </row>
    <row r="25" spans="1:5" s="3" customFormat="1" ht="12.75">
      <c r="A25" s="6">
        <f t="shared" si="1"/>
        <v>18</v>
      </c>
      <c r="B25" s="5" t="s">
        <v>13</v>
      </c>
      <c r="C25" s="6">
        <v>1040036</v>
      </c>
      <c r="D25" s="4">
        <v>51901.92</v>
      </c>
      <c r="E25" s="4" t="s">
        <v>113</v>
      </c>
    </row>
    <row r="26" spans="1:5" s="3" customFormat="1" ht="12.75">
      <c r="A26" s="6">
        <f t="shared" si="1"/>
        <v>19</v>
      </c>
      <c r="B26" s="5" t="s">
        <v>20</v>
      </c>
      <c r="C26" s="6">
        <v>1040046</v>
      </c>
      <c r="D26" s="4">
        <v>34063.75</v>
      </c>
      <c r="E26" s="4" t="s">
        <v>113</v>
      </c>
    </row>
    <row r="27" spans="1:5" s="3" customFormat="1" ht="12.75">
      <c r="A27" s="6">
        <f t="shared" si="1"/>
        <v>20</v>
      </c>
      <c r="B27" s="5" t="s">
        <v>123</v>
      </c>
      <c r="C27" s="6">
        <v>1040389</v>
      </c>
      <c r="D27" s="4">
        <f>53100</f>
        <v>53100</v>
      </c>
      <c r="E27" s="4">
        <f>14160</f>
        <v>14160</v>
      </c>
    </row>
    <row r="28" spans="1:5" s="3" customFormat="1" ht="12.75">
      <c r="A28" s="6">
        <f t="shared" si="1"/>
        <v>21</v>
      </c>
      <c r="B28" s="5" t="s">
        <v>121</v>
      </c>
      <c r="C28" s="6">
        <v>1040385</v>
      </c>
      <c r="D28" s="4">
        <f>59209.43</f>
        <v>59209.43</v>
      </c>
      <c r="E28" s="4">
        <f>34538.93</f>
        <v>34538.93</v>
      </c>
    </row>
    <row r="29" spans="1:5" s="3" customFormat="1" ht="12.75">
      <c r="A29" s="6">
        <f t="shared" si="1"/>
        <v>22</v>
      </c>
      <c r="B29" s="5" t="s">
        <v>11</v>
      </c>
      <c r="C29" s="6">
        <v>1040030</v>
      </c>
      <c r="D29" s="4">
        <v>49332.96</v>
      </c>
      <c r="E29" s="4" t="s">
        <v>113</v>
      </c>
    </row>
    <row r="30" spans="1:5" s="3" customFormat="1" ht="12.75">
      <c r="A30" s="6">
        <f t="shared" si="1"/>
        <v>23</v>
      </c>
      <c r="B30" s="5" t="s">
        <v>12</v>
      </c>
      <c r="C30" s="6">
        <v>1040031</v>
      </c>
      <c r="D30" s="4">
        <v>44328.96</v>
      </c>
      <c r="E30" s="4" t="s">
        <v>113</v>
      </c>
    </row>
    <row r="31" spans="1:5" s="3" customFormat="1" ht="12.75">
      <c r="A31" s="6">
        <f t="shared" si="1"/>
        <v>24</v>
      </c>
      <c r="B31" s="5" t="s">
        <v>26</v>
      </c>
      <c r="C31" s="6">
        <v>1040187</v>
      </c>
      <c r="D31" s="4">
        <v>97370</v>
      </c>
      <c r="E31" s="4" t="s">
        <v>113</v>
      </c>
    </row>
    <row r="32" spans="1:5" s="3" customFormat="1" ht="12.75">
      <c r="A32" s="6">
        <f t="shared" si="1"/>
        <v>25</v>
      </c>
      <c r="B32" s="5" t="s">
        <v>27</v>
      </c>
      <c r="C32" s="6">
        <v>1040188</v>
      </c>
      <c r="D32" s="4">
        <v>67410</v>
      </c>
      <c r="E32" s="4" t="s">
        <v>113</v>
      </c>
    </row>
    <row r="33" spans="1:5" s="3" customFormat="1" ht="12.75">
      <c r="A33" s="6">
        <f t="shared" si="1"/>
        <v>26</v>
      </c>
      <c r="B33" s="5" t="s">
        <v>197</v>
      </c>
      <c r="C33" s="6">
        <v>1040409</v>
      </c>
      <c r="D33" s="4">
        <v>48000</v>
      </c>
      <c r="E33" s="4">
        <v>32000.04</v>
      </c>
    </row>
    <row r="34" spans="1:5" s="3" customFormat="1" ht="12.75">
      <c r="A34" s="6">
        <f t="shared" si="1"/>
        <v>27</v>
      </c>
      <c r="B34" s="5" t="s">
        <v>188</v>
      </c>
      <c r="C34" s="6">
        <v>1040339</v>
      </c>
      <c r="D34" s="4">
        <v>35990</v>
      </c>
      <c r="E34" s="4" t="s">
        <v>113</v>
      </c>
    </row>
    <row r="35" spans="1:5" s="3" customFormat="1" ht="12.75">
      <c r="A35" s="6">
        <f t="shared" si="1"/>
        <v>28</v>
      </c>
      <c r="B35" s="5" t="s">
        <v>60</v>
      </c>
      <c r="C35" s="6">
        <v>1040367</v>
      </c>
      <c r="D35" s="4">
        <v>87100</v>
      </c>
      <c r="E35" s="4">
        <f>2074.2</f>
        <v>2074.2</v>
      </c>
    </row>
    <row r="36" spans="1:5" s="3" customFormat="1" ht="12.75">
      <c r="A36" s="6">
        <f>A35+1</f>
        <v>29</v>
      </c>
      <c r="B36" s="5" t="s">
        <v>65</v>
      </c>
      <c r="C36" s="6">
        <v>1040373</v>
      </c>
      <c r="D36" s="4">
        <v>60800</v>
      </c>
      <c r="E36" s="4">
        <f>5790.44</f>
        <v>5790.44</v>
      </c>
    </row>
    <row r="37" spans="1:5" s="3" customFormat="1" ht="12.75">
      <c r="A37" s="6">
        <f>A36+1</f>
        <v>30</v>
      </c>
      <c r="B37" s="5" t="s">
        <v>16</v>
      </c>
      <c r="C37" s="6">
        <v>1040040</v>
      </c>
      <c r="D37" s="4">
        <v>32436</v>
      </c>
      <c r="E37" s="4" t="s">
        <v>113</v>
      </c>
    </row>
    <row r="38" spans="1:5" s="3" customFormat="1" ht="12.75">
      <c r="A38" s="6">
        <f>A37+1</f>
        <v>31</v>
      </c>
      <c r="B38" s="5" t="s">
        <v>16</v>
      </c>
      <c r="C38" s="6">
        <v>1040041</v>
      </c>
      <c r="D38" s="4">
        <v>32436</v>
      </c>
      <c r="E38" s="4" t="s">
        <v>113</v>
      </c>
    </row>
    <row r="39" spans="1:5" s="3" customFormat="1" ht="12.75">
      <c r="A39" s="6">
        <f>A38+1</f>
        <v>32</v>
      </c>
      <c r="B39" s="5" t="s">
        <v>75</v>
      </c>
      <c r="C39" s="6">
        <v>1050005</v>
      </c>
      <c r="D39" s="4">
        <v>491172.97</v>
      </c>
      <c r="E39" s="4" t="s">
        <v>113</v>
      </c>
    </row>
    <row r="40" spans="1:5" s="3" customFormat="1" ht="12.75">
      <c r="A40" s="6">
        <f t="shared" si="1"/>
        <v>33</v>
      </c>
      <c r="B40" s="5" t="s">
        <v>73</v>
      </c>
      <c r="C40" s="6">
        <v>1050003</v>
      </c>
      <c r="D40" s="4">
        <v>91769.92</v>
      </c>
      <c r="E40" s="4" t="s">
        <v>113</v>
      </c>
    </row>
    <row r="41" spans="1:5" s="3" customFormat="1" ht="12.75">
      <c r="A41" s="6">
        <f t="shared" si="1"/>
        <v>34</v>
      </c>
      <c r="B41" s="5" t="s">
        <v>76</v>
      </c>
      <c r="C41" s="6">
        <v>1050006</v>
      </c>
      <c r="D41" s="4">
        <v>232200</v>
      </c>
      <c r="E41" s="4" t="s">
        <v>113</v>
      </c>
    </row>
    <row r="42" spans="1:5" s="3" customFormat="1" ht="12.75">
      <c r="A42" s="6">
        <f t="shared" si="1"/>
        <v>35</v>
      </c>
      <c r="B42" s="5" t="s">
        <v>72</v>
      </c>
      <c r="C42" s="6">
        <v>1050002</v>
      </c>
      <c r="D42" s="4">
        <v>356306.34</v>
      </c>
      <c r="E42" s="4" t="s">
        <v>113</v>
      </c>
    </row>
    <row r="43" spans="1:5" s="3" customFormat="1" ht="12.75">
      <c r="A43" s="6">
        <f t="shared" si="1"/>
        <v>36</v>
      </c>
      <c r="B43" s="5" t="s">
        <v>77</v>
      </c>
      <c r="C43" s="6">
        <v>1050007</v>
      </c>
      <c r="D43" s="4">
        <v>533500</v>
      </c>
      <c r="E43" s="4" t="s">
        <v>113</v>
      </c>
    </row>
    <row r="44" spans="1:5" s="3" customFormat="1" ht="12.75">
      <c r="A44" s="6">
        <f>A43+1</f>
        <v>37</v>
      </c>
      <c r="B44" s="5" t="s">
        <v>74</v>
      </c>
      <c r="C44" s="6">
        <v>1050004</v>
      </c>
      <c r="D44" s="4">
        <v>67666.8</v>
      </c>
      <c r="E44" s="4" t="s">
        <v>113</v>
      </c>
    </row>
    <row r="45" spans="1:5" s="3" customFormat="1" ht="12.75">
      <c r="A45" s="6">
        <f>A44+1</f>
        <v>38</v>
      </c>
      <c r="B45" s="5" t="s">
        <v>133</v>
      </c>
      <c r="C45" s="6">
        <v>1050020</v>
      </c>
      <c r="D45" s="4">
        <f>787963.72</f>
        <v>787963.72</v>
      </c>
      <c r="E45" s="4">
        <f>262654.6</f>
        <v>262654.6</v>
      </c>
    </row>
    <row r="46" spans="1:5" s="3" customFormat="1" ht="12.75">
      <c r="A46" s="6">
        <f>A45+1</f>
        <v>39</v>
      </c>
      <c r="B46" s="5" t="s">
        <v>124</v>
      </c>
      <c r="C46" s="6">
        <v>1050019</v>
      </c>
      <c r="D46" s="4">
        <v>492400</v>
      </c>
      <c r="E46" s="4" t="s">
        <v>113</v>
      </c>
    </row>
    <row r="47" spans="1:5" s="3" customFormat="1" ht="12.75">
      <c r="A47" s="6">
        <f t="shared" si="1"/>
        <v>40</v>
      </c>
      <c r="B47" s="5" t="s">
        <v>125</v>
      </c>
      <c r="C47" s="6">
        <v>1050010</v>
      </c>
      <c r="D47" s="4">
        <f>166915.6</f>
        <v>166915.6</v>
      </c>
      <c r="E47" s="4" t="s">
        <v>113</v>
      </c>
    </row>
    <row r="48" spans="1:5" s="3" customFormat="1" ht="12.75">
      <c r="A48" s="6">
        <f t="shared" si="1"/>
        <v>41</v>
      </c>
      <c r="B48" s="5" t="s">
        <v>128</v>
      </c>
      <c r="C48" s="6">
        <v>1050018</v>
      </c>
      <c r="D48" s="4">
        <f>544350</f>
        <v>544350</v>
      </c>
      <c r="E48" s="4" t="s">
        <v>113</v>
      </c>
    </row>
    <row r="49" spans="1:5" s="3" customFormat="1" ht="12.75">
      <c r="A49" s="6">
        <f t="shared" si="1"/>
        <v>42</v>
      </c>
      <c r="B49" s="5" t="s">
        <v>130</v>
      </c>
      <c r="C49" s="6">
        <v>1050017</v>
      </c>
      <c r="D49" s="4">
        <f>481000</f>
        <v>481000</v>
      </c>
      <c r="E49" s="4" t="s">
        <v>113</v>
      </c>
    </row>
    <row r="50" spans="1:5" s="3" customFormat="1" ht="12.75">
      <c r="A50" s="6">
        <f t="shared" si="1"/>
        <v>43</v>
      </c>
      <c r="B50" s="5" t="s">
        <v>131</v>
      </c>
      <c r="C50" s="6">
        <v>1050008</v>
      </c>
      <c r="D50" s="4">
        <f>126880</f>
        <v>126880</v>
      </c>
      <c r="E50" s="4" t="s">
        <v>113</v>
      </c>
    </row>
    <row r="51" spans="1:5" s="3" customFormat="1" ht="12.75">
      <c r="A51" s="6">
        <f t="shared" si="1"/>
        <v>44</v>
      </c>
      <c r="B51" s="5" t="s">
        <v>132</v>
      </c>
      <c r="C51" s="6">
        <v>1050023</v>
      </c>
      <c r="D51" s="4">
        <f>640650</f>
        <v>640650</v>
      </c>
      <c r="E51" s="4">
        <f>138807.5</f>
        <v>138807.5</v>
      </c>
    </row>
    <row r="52" spans="1:5" s="3" customFormat="1" ht="12.75">
      <c r="A52" s="6">
        <f t="shared" si="1"/>
        <v>45</v>
      </c>
      <c r="B52" s="5" t="s">
        <v>134</v>
      </c>
      <c r="C52" s="6">
        <v>1050026</v>
      </c>
      <c r="D52" s="4">
        <f>670200</f>
        <v>670200</v>
      </c>
      <c r="E52" s="4">
        <f>268080</f>
        <v>268080</v>
      </c>
    </row>
    <row r="53" spans="1:5" s="3" customFormat="1" ht="12.75">
      <c r="A53" s="6">
        <f t="shared" si="1"/>
        <v>46</v>
      </c>
      <c r="B53" s="5" t="s">
        <v>135</v>
      </c>
      <c r="C53" s="6">
        <v>1050009</v>
      </c>
      <c r="D53" s="4">
        <f>202515</f>
        <v>202515</v>
      </c>
      <c r="E53" s="4" t="s">
        <v>113</v>
      </c>
    </row>
    <row r="54" spans="1:5" s="3" customFormat="1" ht="12.75">
      <c r="A54" s="6">
        <f t="shared" si="1"/>
        <v>47</v>
      </c>
      <c r="B54" s="5" t="s">
        <v>138</v>
      </c>
      <c r="C54" s="6">
        <v>1050027</v>
      </c>
      <c r="D54" s="4">
        <f>634220</f>
        <v>634220</v>
      </c>
      <c r="E54" s="4">
        <f>391102.41</f>
        <v>391102.41</v>
      </c>
    </row>
    <row r="55" spans="1:5" s="3" customFormat="1" ht="12.75">
      <c r="A55" s="6">
        <f t="shared" si="1"/>
        <v>48</v>
      </c>
      <c r="B55" s="5" t="s">
        <v>71</v>
      </c>
      <c r="C55" s="6">
        <v>1050001</v>
      </c>
      <c r="D55" s="4">
        <v>42426.6</v>
      </c>
      <c r="E55" s="4" t="s">
        <v>113</v>
      </c>
    </row>
    <row r="56" spans="1:5" s="3" customFormat="1" ht="12.75">
      <c r="A56" s="6">
        <f t="shared" si="1"/>
        <v>49</v>
      </c>
      <c r="B56" s="5" t="s">
        <v>204</v>
      </c>
      <c r="C56" s="6">
        <v>1050028</v>
      </c>
      <c r="D56" s="4">
        <v>40000</v>
      </c>
      <c r="E56" s="4" t="s">
        <v>113</v>
      </c>
    </row>
    <row r="57" spans="1:5" s="3" customFormat="1" ht="12.75">
      <c r="A57" s="6">
        <f t="shared" si="1"/>
        <v>50</v>
      </c>
      <c r="B57" s="5" t="s">
        <v>126</v>
      </c>
      <c r="C57" s="6">
        <v>1050016</v>
      </c>
      <c r="D57" s="4">
        <f>130000</f>
        <v>130000</v>
      </c>
      <c r="E57" s="4" t="s">
        <v>113</v>
      </c>
    </row>
    <row r="58" spans="1:5" s="3" customFormat="1" ht="12.75">
      <c r="A58" s="6">
        <f t="shared" si="1"/>
        <v>51</v>
      </c>
      <c r="B58" s="5" t="s">
        <v>208</v>
      </c>
      <c r="C58" s="6">
        <v>1050025</v>
      </c>
      <c r="D58" s="4">
        <v>49000</v>
      </c>
      <c r="E58" s="4">
        <v>11433.18</v>
      </c>
    </row>
    <row r="59" spans="1:5" s="3" customFormat="1" ht="12.75">
      <c r="A59" s="6">
        <f t="shared" si="1"/>
        <v>52</v>
      </c>
      <c r="B59" s="5" t="s">
        <v>208</v>
      </c>
      <c r="C59" s="6">
        <v>1050024</v>
      </c>
      <c r="D59" s="4">
        <v>49000</v>
      </c>
      <c r="E59" s="4">
        <v>11433.18</v>
      </c>
    </row>
    <row r="60" spans="1:5" s="3" customFormat="1" ht="12.75">
      <c r="A60" s="6">
        <f t="shared" si="1"/>
        <v>53</v>
      </c>
      <c r="B60" s="5" t="s">
        <v>127</v>
      </c>
      <c r="C60" s="6">
        <v>1050015</v>
      </c>
      <c r="D60" s="4">
        <f>99200</f>
        <v>99200</v>
      </c>
      <c r="E60" s="4" t="s">
        <v>113</v>
      </c>
    </row>
    <row r="61" spans="1:5" s="3" customFormat="1" ht="12.75">
      <c r="A61" s="6">
        <f t="shared" si="1"/>
        <v>54</v>
      </c>
      <c r="B61" s="5" t="s">
        <v>136</v>
      </c>
      <c r="C61" s="6">
        <v>1050014</v>
      </c>
      <c r="D61" s="4">
        <f>63990</f>
        <v>63990</v>
      </c>
      <c r="E61" s="4" t="s">
        <v>113</v>
      </c>
    </row>
    <row r="62" spans="1:5" s="3" customFormat="1" ht="12.75">
      <c r="A62" s="6">
        <f t="shared" si="1"/>
        <v>55</v>
      </c>
      <c r="B62" s="5" t="s">
        <v>137</v>
      </c>
      <c r="C62" s="6">
        <v>1050021</v>
      </c>
      <c r="D62" s="4">
        <f>51915</f>
        <v>51915</v>
      </c>
      <c r="E62" s="4">
        <f>10383</f>
        <v>10383</v>
      </c>
    </row>
    <row r="63" spans="1:5" s="3" customFormat="1" ht="12.75">
      <c r="A63" s="6">
        <f t="shared" si="1"/>
        <v>56</v>
      </c>
      <c r="B63" s="5" t="s">
        <v>139</v>
      </c>
      <c r="C63" s="6">
        <v>1050022</v>
      </c>
      <c r="D63" s="4">
        <f>81687</f>
        <v>81687</v>
      </c>
      <c r="E63" s="4">
        <f>17698.85</f>
        <v>17698.85</v>
      </c>
    </row>
    <row r="64" spans="1:5" s="3" customFormat="1" ht="12.75">
      <c r="A64" s="6">
        <f t="shared" si="1"/>
        <v>57</v>
      </c>
      <c r="B64" s="5" t="s">
        <v>129</v>
      </c>
      <c r="C64" s="6">
        <v>1050013</v>
      </c>
      <c r="D64" s="4">
        <f>102000</f>
        <v>102000</v>
      </c>
      <c r="E64" s="4">
        <f>23800</f>
        <v>23800</v>
      </c>
    </row>
    <row r="65" spans="1:5" s="3" customFormat="1" ht="12.75">
      <c r="A65" s="6">
        <f t="shared" si="1"/>
        <v>58</v>
      </c>
      <c r="B65" s="5" t="s">
        <v>109</v>
      </c>
      <c r="C65" s="6">
        <v>1060261</v>
      </c>
      <c r="D65" s="4">
        <v>260976.02</v>
      </c>
      <c r="E65" s="4">
        <f>0.02</f>
        <v>0.02</v>
      </c>
    </row>
    <row r="66" spans="1:5" s="3" customFormat="1" ht="12.75">
      <c r="A66" s="6">
        <f t="shared" si="1"/>
        <v>59</v>
      </c>
      <c r="B66" s="5" t="s">
        <v>107</v>
      </c>
      <c r="C66" s="6">
        <v>1060259</v>
      </c>
      <c r="D66" s="4">
        <v>55400</v>
      </c>
      <c r="E66" s="4" t="s">
        <v>113</v>
      </c>
    </row>
    <row r="67" spans="1:5" s="3" customFormat="1" ht="12.75">
      <c r="A67" s="6">
        <f t="shared" si="1"/>
        <v>60</v>
      </c>
      <c r="B67" s="5" t="s">
        <v>108</v>
      </c>
      <c r="C67" s="6">
        <v>1060260</v>
      </c>
      <c r="D67" s="4">
        <v>62000</v>
      </c>
      <c r="E67" s="4">
        <f>0.2</f>
        <v>0.2</v>
      </c>
    </row>
    <row r="68" spans="1:5" s="3" customFormat="1" ht="12.75">
      <c r="A68" s="6">
        <f t="shared" si="1"/>
        <v>61</v>
      </c>
      <c r="B68" s="5" t="s">
        <v>96</v>
      </c>
      <c r="C68" s="6">
        <v>1060141</v>
      </c>
      <c r="D68" s="4">
        <v>56151.78</v>
      </c>
      <c r="E68" s="4" t="s">
        <v>113</v>
      </c>
    </row>
    <row r="69" spans="1:5" s="3" customFormat="1" ht="12.75">
      <c r="A69" s="6">
        <f t="shared" si="1"/>
        <v>62</v>
      </c>
      <c r="B69" s="5" t="s">
        <v>112</v>
      </c>
      <c r="C69" s="6">
        <v>1060264</v>
      </c>
      <c r="D69" s="4">
        <v>30300</v>
      </c>
      <c r="E69" s="4" t="s">
        <v>113</v>
      </c>
    </row>
    <row r="70" spans="1:5" s="3" customFormat="1" ht="12.75">
      <c r="A70" s="6">
        <f t="shared" si="1"/>
        <v>63</v>
      </c>
      <c r="B70" s="5" t="s">
        <v>144</v>
      </c>
      <c r="C70" s="6">
        <v>1060262</v>
      </c>
      <c r="D70" s="4">
        <v>37448.94</v>
      </c>
      <c r="E70" s="4" t="s">
        <v>113</v>
      </c>
    </row>
    <row r="71" spans="1:5" s="3" customFormat="1" ht="12.75">
      <c r="A71" s="6">
        <f t="shared" si="1"/>
        <v>64</v>
      </c>
      <c r="B71" s="5" t="s">
        <v>220</v>
      </c>
      <c r="C71" s="6">
        <v>1090061</v>
      </c>
      <c r="D71" s="4">
        <v>36338.63</v>
      </c>
      <c r="E71" s="4" t="s">
        <v>113</v>
      </c>
    </row>
    <row r="72" spans="1:5" s="3" customFormat="1" ht="12.75">
      <c r="A72" s="6">
        <f t="shared" si="1"/>
        <v>65</v>
      </c>
      <c r="B72" s="5" t="s">
        <v>140</v>
      </c>
      <c r="C72" s="6">
        <v>1060255</v>
      </c>
      <c r="D72" s="4">
        <f>161000</f>
        <v>161000</v>
      </c>
      <c r="E72" s="4" t="s">
        <v>113</v>
      </c>
    </row>
    <row r="73" spans="1:5" s="12" customFormat="1" ht="12.75">
      <c r="A73" s="27" t="s">
        <v>119</v>
      </c>
      <c r="B73" s="28"/>
      <c r="C73" s="28"/>
      <c r="D73" s="11">
        <f>SUM(D8:D72)</f>
        <v>10651334.479999997</v>
      </c>
      <c r="E73" s="11">
        <f>SUM(E8:E72)</f>
        <v>1791289.9499999997</v>
      </c>
    </row>
    <row r="74" spans="4:5" ht="12.75">
      <c r="D74" s="1"/>
      <c r="E74" s="14"/>
    </row>
    <row r="76" spans="1:4" ht="12.75">
      <c r="A76" s="2" t="s">
        <v>203</v>
      </c>
      <c r="D76" s="2" t="s">
        <v>116</v>
      </c>
    </row>
    <row r="78" spans="1:4" ht="12.75">
      <c r="A78" s="2" t="s">
        <v>115</v>
      </c>
      <c r="D78" s="2" t="s">
        <v>117</v>
      </c>
    </row>
    <row r="81" ht="12.75">
      <c r="A81" s="8" t="s">
        <v>118</v>
      </c>
    </row>
    <row r="82" ht="12.75">
      <c r="A82" s="8" t="s">
        <v>228</v>
      </c>
    </row>
    <row r="83" ht="12.75">
      <c r="A83" s="8" t="s">
        <v>114</v>
      </c>
    </row>
    <row r="84" ht="12.75">
      <c r="A84" s="8"/>
    </row>
    <row r="85" ht="12.75">
      <c r="A85" s="8" t="s">
        <v>229</v>
      </c>
    </row>
    <row r="86" ht="12.75">
      <c r="A86" s="8" t="s">
        <v>142</v>
      </c>
    </row>
  </sheetData>
  <sheetProtection/>
  <mergeCells count="6">
    <mergeCell ref="A1:E1"/>
    <mergeCell ref="A7:E7"/>
    <mergeCell ref="A73:C73"/>
    <mergeCell ref="A2:E2"/>
    <mergeCell ref="A3:E3"/>
    <mergeCell ref="A4:E4"/>
  </mergeCells>
  <printOptions/>
  <pageMargins left="0.7874015748031497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5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5.25390625" style="2" customWidth="1"/>
    <col min="2" max="2" width="38.25390625" style="2" customWidth="1"/>
    <col min="3" max="3" width="14.00390625" style="2" customWidth="1"/>
    <col min="4" max="4" width="17.00390625" style="2" customWidth="1"/>
    <col min="5" max="5" width="16.75390625" style="2" customWidth="1"/>
    <col min="6" max="6" width="12.375" style="2" customWidth="1"/>
    <col min="7" max="7" width="11.875" style="2" customWidth="1"/>
    <col min="8" max="16384" width="9.125" style="2" customWidth="1"/>
  </cols>
  <sheetData>
    <row r="1" spans="1:5" ht="12.75">
      <c r="A1" s="23" t="s">
        <v>222</v>
      </c>
      <c r="B1" s="23"/>
      <c r="C1" s="23"/>
      <c r="D1" s="23"/>
      <c r="E1" s="23"/>
    </row>
    <row r="2" spans="1:5" ht="12.75" customHeight="1">
      <c r="A2" s="23" t="s">
        <v>223</v>
      </c>
      <c r="B2" s="23"/>
      <c r="C2" s="23"/>
      <c r="D2" s="23"/>
      <c r="E2" s="23"/>
    </row>
    <row r="3" spans="1:5" ht="12.75" customHeight="1">
      <c r="A3" s="29" t="s">
        <v>224</v>
      </c>
      <c r="B3" s="29"/>
      <c r="C3" s="29"/>
      <c r="D3" s="29"/>
      <c r="E3" s="29"/>
    </row>
    <row r="4" spans="1:5" ht="12.75" customHeight="1">
      <c r="A4" s="29" t="s">
        <v>225</v>
      </c>
      <c r="B4" s="29"/>
      <c r="C4" s="29"/>
      <c r="D4" s="29"/>
      <c r="E4" s="29"/>
    </row>
    <row r="6" spans="1:5" s="8" customFormat="1" ht="38.25">
      <c r="A6" s="9" t="s">
        <v>0</v>
      </c>
      <c r="B6" s="9" t="s">
        <v>221</v>
      </c>
      <c r="C6" s="9" t="s">
        <v>1</v>
      </c>
      <c r="D6" s="9" t="s">
        <v>431</v>
      </c>
      <c r="E6" s="9" t="s">
        <v>432</v>
      </c>
    </row>
    <row r="7" spans="1:5" s="3" customFormat="1" ht="12.75">
      <c r="A7" s="30" t="s">
        <v>227</v>
      </c>
      <c r="B7" s="31"/>
      <c r="C7" s="31"/>
      <c r="D7" s="31"/>
      <c r="E7" s="32"/>
    </row>
    <row r="8" spans="1:5" s="3" customFormat="1" ht="12.75">
      <c r="A8" s="6">
        <v>1</v>
      </c>
      <c r="B8" s="5" t="s">
        <v>171</v>
      </c>
      <c r="C8" s="6">
        <v>1040061</v>
      </c>
      <c r="D8" s="4">
        <v>3520.3</v>
      </c>
      <c r="E8" s="4" t="s">
        <v>113</v>
      </c>
    </row>
    <row r="9" spans="1:5" s="3" customFormat="1" ht="12.75">
      <c r="A9" s="6">
        <f aca="true" t="shared" si="0" ref="A9:A72">A8+1</f>
        <v>2</v>
      </c>
      <c r="B9" s="5" t="s">
        <v>147</v>
      </c>
      <c r="C9" s="6">
        <v>1040009</v>
      </c>
      <c r="D9" s="4">
        <f>6730.3</f>
        <v>6730.3</v>
      </c>
      <c r="E9" s="4" t="s">
        <v>113</v>
      </c>
    </row>
    <row r="10" spans="1:5" s="3" customFormat="1" ht="12.75">
      <c r="A10" s="6">
        <f t="shared" si="0"/>
        <v>3</v>
      </c>
      <c r="B10" s="5" t="s">
        <v>160</v>
      </c>
      <c r="C10" s="6">
        <v>1040248</v>
      </c>
      <c r="D10" s="4">
        <v>7038</v>
      </c>
      <c r="E10" s="4" t="s">
        <v>113</v>
      </c>
    </row>
    <row r="11" spans="1:5" s="3" customFormat="1" ht="12.75">
      <c r="A11" s="6">
        <f t="shared" si="0"/>
        <v>4</v>
      </c>
      <c r="B11" s="5" t="s">
        <v>161</v>
      </c>
      <c r="C11" s="6">
        <v>1040388</v>
      </c>
      <c r="D11" s="4">
        <v>4910</v>
      </c>
      <c r="E11" s="4" t="s">
        <v>113</v>
      </c>
    </row>
    <row r="12" spans="1:5" s="3" customFormat="1" ht="12.75">
      <c r="A12" s="6">
        <f t="shared" si="0"/>
        <v>5</v>
      </c>
      <c r="B12" s="5" t="s">
        <v>163</v>
      </c>
      <c r="C12" s="6">
        <v>1040342</v>
      </c>
      <c r="D12" s="4">
        <v>3500</v>
      </c>
      <c r="E12" s="4" t="s">
        <v>113</v>
      </c>
    </row>
    <row r="13" spans="1:5" s="3" customFormat="1" ht="12.75">
      <c r="A13" s="6">
        <f t="shared" si="0"/>
        <v>6</v>
      </c>
      <c r="B13" s="5" t="s">
        <v>167</v>
      </c>
      <c r="C13" s="6">
        <v>1040008</v>
      </c>
      <c r="D13" s="4">
        <v>6420</v>
      </c>
      <c r="E13" s="4" t="s">
        <v>113</v>
      </c>
    </row>
    <row r="14" spans="1:5" s="3" customFormat="1" ht="12.75">
      <c r="A14" s="6">
        <f t="shared" si="0"/>
        <v>7</v>
      </c>
      <c r="B14" s="5" t="s">
        <v>168</v>
      </c>
      <c r="C14" s="6">
        <v>1040149</v>
      </c>
      <c r="D14" s="4">
        <v>6735.65</v>
      </c>
      <c r="E14" s="4" t="s">
        <v>113</v>
      </c>
    </row>
    <row r="15" spans="1:5" s="3" customFormat="1" ht="12.75">
      <c r="A15" s="6">
        <f t="shared" si="0"/>
        <v>8</v>
      </c>
      <c r="B15" s="5" t="s">
        <v>176</v>
      </c>
      <c r="C15" s="6">
        <v>1040060</v>
      </c>
      <c r="D15" s="4">
        <v>5253.7</v>
      </c>
      <c r="E15" s="4" t="s">
        <v>113</v>
      </c>
    </row>
    <row r="16" spans="1:5" s="3" customFormat="1" ht="12.75">
      <c r="A16" s="6">
        <f t="shared" si="0"/>
        <v>9</v>
      </c>
      <c r="B16" s="5" t="s">
        <v>148</v>
      </c>
      <c r="C16" s="6">
        <v>1040344</v>
      </c>
      <c r="D16" s="4">
        <f>4350</f>
        <v>4350</v>
      </c>
      <c r="E16" s="4" t="s">
        <v>113</v>
      </c>
    </row>
    <row r="17" spans="1:5" s="3" customFormat="1" ht="12.75">
      <c r="A17" s="6">
        <f t="shared" si="0"/>
        <v>10</v>
      </c>
      <c r="B17" s="5" t="s">
        <v>149</v>
      </c>
      <c r="C17" s="6">
        <v>1040386</v>
      </c>
      <c r="D17" s="4">
        <f>12836.7</f>
        <v>12836.7</v>
      </c>
      <c r="E17" s="4" t="s">
        <v>113</v>
      </c>
    </row>
    <row r="18" spans="1:5" s="3" customFormat="1" ht="12.75">
      <c r="A18" s="6">
        <f t="shared" si="0"/>
        <v>11</v>
      </c>
      <c r="B18" s="5" t="s">
        <v>205</v>
      </c>
      <c r="C18" s="6">
        <v>1040408</v>
      </c>
      <c r="D18" s="4">
        <v>8775</v>
      </c>
      <c r="E18" s="4" t="s">
        <v>113</v>
      </c>
    </row>
    <row r="19" spans="1:5" s="3" customFormat="1" ht="12.75">
      <c r="A19" s="6">
        <f t="shared" si="0"/>
        <v>12</v>
      </c>
      <c r="B19" s="5" t="s">
        <v>206</v>
      </c>
      <c r="C19" s="6">
        <v>1040407</v>
      </c>
      <c r="D19" s="4">
        <v>8850</v>
      </c>
      <c r="E19" s="4" t="s">
        <v>113</v>
      </c>
    </row>
    <row r="20" spans="1:5" s="3" customFormat="1" ht="12.75">
      <c r="A20" s="6">
        <f t="shared" si="0"/>
        <v>13</v>
      </c>
      <c r="B20" s="5" t="s">
        <v>156</v>
      </c>
      <c r="C20" s="6">
        <v>1040106</v>
      </c>
      <c r="D20" s="4">
        <f>4741.38</f>
        <v>4741.38</v>
      </c>
      <c r="E20" s="4" t="s">
        <v>113</v>
      </c>
    </row>
    <row r="21" spans="1:5" s="3" customFormat="1" ht="12.75">
      <c r="A21" s="6">
        <f t="shared" si="0"/>
        <v>14</v>
      </c>
      <c r="B21" s="5" t="s">
        <v>156</v>
      </c>
      <c r="C21" s="6">
        <v>1040107</v>
      </c>
      <c r="D21" s="4">
        <v>4741.38</v>
      </c>
      <c r="E21" s="4" t="s">
        <v>113</v>
      </c>
    </row>
    <row r="22" spans="1:5" s="3" customFormat="1" ht="12.75">
      <c r="A22" s="6">
        <f t="shared" si="0"/>
        <v>15</v>
      </c>
      <c r="B22" s="5" t="s">
        <v>157</v>
      </c>
      <c r="C22" s="6">
        <v>1040044</v>
      </c>
      <c r="D22" s="4">
        <v>12879.36</v>
      </c>
      <c r="E22" s="4" t="s">
        <v>113</v>
      </c>
    </row>
    <row r="23" spans="1:5" s="3" customFormat="1" ht="12.75">
      <c r="A23" s="6">
        <f t="shared" si="0"/>
        <v>16</v>
      </c>
      <c r="B23" s="5" t="s">
        <v>18</v>
      </c>
      <c r="C23" s="6">
        <v>1040043</v>
      </c>
      <c r="D23" s="4">
        <v>7755.3</v>
      </c>
      <c r="E23" s="4" t="s">
        <v>113</v>
      </c>
    </row>
    <row r="24" spans="1:5" s="3" customFormat="1" ht="12.75">
      <c r="A24" s="6">
        <f>A23+1</f>
        <v>17</v>
      </c>
      <c r="B24" s="5" t="s">
        <v>23</v>
      </c>
      <c r="C24" s="6">
        <v>1040113</v>
      </c>
      <c r="D24" s="4">
        <v>3448.8</v>
      </c>
      <c r="E24" s="4" t="s">
        <v>113</v>
      </c>
    </row>
    <row r="25" spans="1:5" s="3" customFormat="1" ht="12.75">
      <c r="A25" s="6">
        <f t="shared" si="0"/>
        <v>18</v>
      </c>
      <c r="B25" s="5" t="s">
        <v>154</v>
      </c>
      <c r="C25" s="6">
        <v>1040405</v>
      </c>
      <c r="D25" s="4">
        <f>3700</f>
        <v>3700</v>
      </c>
      <c r="E25" s="4" t="s">
        <v>113</v>
      </c>
    </row>
    <row r="26" spans="1:5" s="3" customFormat="1" ht="12.75">
      <c r="A26" s="6">
        <f t="shared" si="0"/>
        <v>19</v>
      </c>
      <c r="B26" s="5" t="s">
        <v>155</v>
      </c>
      <c r="C26" s="6">
        <v>1040406</v>
      </c>
      <c r="D26" s="4">
        <f>4000</f>
        <v>4000</v>
      </c>
      <c r="E26" s="4" t="s">
        <v>113</v>
      </c>
    </row>
    <row r="27" spans="1:5" s="3" customFormat="1" ht="12.75">
      <c r="A27" s="6">
        <f t="shared" si="0"/>
        <v>20</v>
      </c>
      <c r="B27" s="5" t="s">
        <v>196</v>
      </c>
      <c r="C27" s="6">
        <v>1040402</v>
      </c>
      <c r="D27" s="4">
        <v>3675</v>
      </c>
      <c r="E27" s="4" t="s">
        <v>113</v>
      </c>
    </row>
    <row r="28" spans="1:5" s="3" customFormat="1" ht="12.75">
      <c r="A28" s="6">
        <f t="shared" si="0"/>
        <v>21</v>
      </c>
      <c r="B28" s="5" t="s">
        <v>181</v>
      </c>
      <c r="C28" s="6">
        <v>1040352</v>
      </c>
      <c r="D28" s="4">
        <v>8900</v>
      </c>
      <c r="E28" s="4" t="s">
        <v>113</v>
      </c>
    </row>
    <row r="29" spans="1:5" s="3" customFormat="1" ht="12.75">
      <c r="A29" s="6">
        <f t="shared" si="0"/>
        <v>22</v>
      </c>
      <c r="B29" s="5" t="s">
        <v>164</v>
      </c>
      <c r="C29" s="6">
        <v>1040001</v>
      </c>
      <c r="D29" s="4">
        <v>9515.04</v>
      </c>
      <c r="E29" s="4" t="s">
        <v>113</v>
      </c>
    </row>
    <row r="30" spans="1:5" s="3" customFormat="1" ht="12.75">
      <c r="A30" s="6">
        <f t="shared" si="0"/>
        <v>23</v>
      </c>
      <c r="B30" s="5" t="s">
        <v>64</v>
      </c>
      <c r="C30" s="6">
        <v>1040372</v>
      </c>
      <c r="D30" s="4">
        <v>21900</v>
      </c>
      <c r="E30" s="4">
        <f>2086.04</f>
        <v>2086.04</v>
      </c>
    </row>
    <row r="31" spans="1:5" s="3" customFormat="1" ht="12.75">
      <c r="A31" s="6">
        <f t="shared" si="0"/>
        <v>24</v>
      </c>
      <c r="B31" s="5" t="s">
        <v>179</v>
      </c>
      <c r="C31" s="6">
        <v>1040305</v>
      </c>
      <c r="D31" s="4">
        <v>8280</v>
      </c>
      <c r="E31" s="4" t="s">
        <v>113</v>
      </c>
    </row>
    <row r="32" spans="1:5" s="3" customFormat="1" ht="12.75">
      <c r="A32" s="6">
        <f t="shared" si="0"/>
        <v>25</v>
      </c>
      <c r="B32" s="5" t="s">
        <v>22</v>
      </c>
      <c r="C32" s="6">
        <v>1040063</v>
      </c>
      <c r="D32" s="4">
        <v>5383.56</v>
      </c>
      <c r="E32" s="4" t="s">
        <v>113</v>
      </c>
    </row>
    <row r="33" spans="1:5" s="3" customFormat="1" ht="12.75">
      <c r="A33" s="6">
        <f t="shared" si="0"/>
        <v>26</v>
      </c>
      <c r="B33" s="5" t="s">
        <v>31</v>
      </c>
      <c r="C33" s="6">
        <v>1040002</v>
      </c>
      <c r="D33" s="4">
        <v>20135.61</v>
      </c>
      <c r="E33" s="4" t="s">
        <v>113</v>
      </c>
    </row>
    <row r="34" spans="1:5" s="3" customFormat="1" ht="12.75">
      <c r="A34" s="6">
        <f t="shared" si="0"/>
        <v>27</v>
      </c>
      <c r="B34" s="5" t="s">
        <v>14</v>
      </c>
      <c r="C34" s="6">
        <v>1040037</v>
      </c>
      <c r="D34" s="4">
        <v>17961.96</v>
      </c>
      <c r="E34" s="4" t="s">
        <v>113</v>
      </c>
    </row>
    <row r="35" spans="1:5" s="3" customFormat="1" ht="12.75">
      <c r="A35" s="6">
        <f t="shared" si="0"/>
        <v>28</v>
      </c>
      <c r="B35" s="5" t="s">
        <v>158</v>
      </c>
      <c r="C35" s="6">
        <v>1040121</v>
      </c>
      <c r="D35" s="4">
        <f>8250.56</f>
        <v>8250.56</v>
      </c>
      <c r="E35" s="4" t="s">
        <v>113</v>
      </c>
    </row>
    <row r="36" spans="1:5" s="3" customFormat="1" ht="12.75">
      <c r="A36" s="6">
        <f t="shared" si="0"/>
        <v>29</v>
      </c>
      <c r="B36" s="5" t="s">
        <v>182</v>
      </c>
      <c r="C36" s="6">
        <v>1040287</v>
      </c>
      <c r="D36" s="4">
        <v>16600</v>
      </c>
      <c r="E36" s="4" t="s">
        <v>113</v>
      </c>
    </row>
    <row r="37" spans="1:5" s="3" customFormat="1" ht="12.75">
      <c r="A37" s="6">
        <f t="shared" si="0"/>
        <v>30</v>
      </c>
      <c r="B37" s="5" t="s">
        <v>200</v>
      </c>
      <c r="C37" s="6">
        <v>1040306</v>
      </c>
      <c r="D37" s="4">
        <v>18000</v>
      </c>
      <c r="E37" s="4">
        <v>18000</v>
      </c>
    </row>
    <row r="38" spans="1:5" s="3" customFormat="1" ht="12.75">
      <c r="A38" s="6">
        <f t="shared" si="0"/>
        <v>31</v>
      </c>
      <c r="B38" s="5" t="s">
        <v>32</v>
      </c>
      <c r="C38" s="6">
        <v>1040004</v>
      </c>
      <c r="D38" s="4">
        <v>22003.2</v>
      </c>
      <c r="E38" s="4" t="s">
        <v>113</v>
      </c>
    </row>
    <row r="39" spans="1:5" s="3" customFormat="1" ht="12.75">
      <c r="A39" s="6">
        <f t="shared" si="0"/>
        <v>32</v>
      </c>
      <c r="B39" s="5" t="s">
        <v>145</v>
      </c>
      <c r="C39" s="6">
        <v>1040355</v>
      </c>
      <c r="D39" s="4">
        <f>14800</f>
        <v>14800</v>
      </c>
      <c r="E39" s="4" t="s">
        <v>113</v>
      </c>
    </row>
    <row r="40" spans="1:6" s="3" customFormat="1" ht="12.75">
      <c r="A40" s="6">
        <f t="shared" si="0"/>
        <v>33</v>
      </c>
      <c r="B40" s="5" t="s">
        <v>2</v>
      </c>
      <c r="C40" s="6">
        <v>1040005</v>
      </c>
      <c r="D40" s="4">
        <v>23288.37</v>
      </c>
      <c r="E40" s="7" t="s">
        <v>113</v>
      </c>
      <c r="F40" s="10"/>
    </row>
    <row r="41" spans="1:6" s="3" customFormat="1" ht="12.75">
      <c r="A41" s="6">
        <f t="shared" si="0"/>
        <v>34</v>
      </c>
      <c r="B41" s="5" t="s">
        <v>170</v>
      </c>
      <c r="C41" s="6">
        <v>1040006</v>
      </c>
      <c r="D41" s="4">
        <v>18990.09</v>
      </c>
      <c r="E41" s="4" t="s">
        <v>113</v>
      </c>
      <c r="F41" s="10"/>
    </row>
    <row r="42" spans="1:6" s="3" customFormat="1" ht="12.75">
      <c r="A42" s="6">
        <f t="shared" si="0"/>
        <v>35</v>
      </c>
      <c r="B42" s="5" t="s">
        <v>166</v>
      </c>
      <c r="C42" s="6">
        <v>1040007</v>
      </c>
      <c r="D42" s="4">
        <v>12021.66</v>
      </c>
      <c r="E42" s="4" t="s">
        <v>113</v>
      </c>
      <c r="F42" s="10"/>
    </row>
    <row r="43" spans="1:5" s="3" customFormat="1" ht="12.75">
      <c r="A43" s="6">
        <f t="shared" si="0"/>
        <v>36</v>
      </c>
      <c r="B43" s="5" t="s">
        <v>42</v>
      </c>
      <c r="C43" s="6">
        <v>1040282</v>
      </c>
      <c r="D43" s="4">
        <v>7990</v>
      </c>
      <c r="E43" s="4" t="s">
        <v>113</v>
      </c>
    </row>
    <row r="44" spans="1:5" s="3" customFormat="1" ht="12.75">
      <c r="A44" s="6">
        <f t="shared" si="0"/>
        <v>37</v>
      </c>
      <c r="B44" s="5" t="s">
        <v>178</v>
      </c>
      <c r="C44" s="6">
        <v>1040354</v>
      </c>
      <c r="D44" s="4">
        <v>4245</v>
      </c>
      <c r="E44" s="4" t="s">
        <v>113</v>
      </c>
    </row>
    <row r="45" spans="1:5" s="3" customFormat="1" ht="12.75">
      <c r="A45" s="6">
        <f t="shared" si="0"/>
        <v>38</v>
      </c>
      <c r="B45" s="5" t="s">
        <v>17</v>
      </c>
      <c r="C45" s="6">
        <v>1040042</v>
      </c>
      <c r="D45" s="4">
        <v>26235</v>
      </c>
      <c r="E45" s="4" t="s">
        <v>113</v>
      </c>
    </row>
    <row r="46" spans="1:6" s="3" customFormat="1" ht="12.75">
      <c r="A46" s="6">
        <f t="shared" si="0"/>
        <v>39</v>
      </c>
      <c r="B46" s="5" t="s">
        <v>3</v>
      </c>
      <c r="C46" s="6">
        <v>1040010</v>
      </c>
      <c r="D46" s="4">
        <v>23205.81</v>
      </c>
      <c r="E46" s="7" t="s">
        <v>113</v>
      </c>
      <c r="F46" s="10"/>
    </row>
    <row r="47" spans="1:6" s="3" customFormat="1" ht="12.75">
      <c r="A47" s="6">
        <f t="shared" si="0"/>
        <v>40</v>
      </c>
      <c r="B47" s="5" t="s">
        <v>151</v>
      </c>
      <c r="C47" s="6">
        <v>1040391</v>
      </c>
      <c r="D47" s="4">
        <f>11150</f>
        <v>11150</v>
      </c>
      <c r="E47" s="4" t="s">
        <v>113</v>
      </c>
      <c r="F47" s="10"/>
    </row>
    <row r="48" spans="1:6" s="3" customFormat="1" ht="12.75">
      <c r="A48" s="6">
        <f t="shared" si="0"/>
        <v>41</v>
      </c>
      <c r="B48" s="5" t="s">
        <v>150</v>
      </c>
      <c r="C48" s="6">
        <v>1040387</v>
      </c>
      <c r="D48" s="4">
        <f>27170</f>
        <v>27170</v>
      </c>
      <c r="E48" s="4" t="s">
        <v>113</v>
      </c>
      <c r="F48" s="10"/>
    </row>
    <row r="49" spans="1:5" s="3" customFormat="1" ht="12.75">
      <c r="A49" s="6">
        <f t="shared" si="0"/>
        <v>42</v>
      </c>
      <c r="B49" s="5" t="s">
        <v>29</v>
      </c>
      <c r="C49" s="6">
        <v>1040190</v>
      </c>
      <c r="D49" s="4">
        <v>7554.12</v>
      </c>
      <c r="E49" s="4" t="s">
        <v>113</v>
      </c>
    </row>
    <row r="50" spans="1:5" s="3" customFormat="1" ht="12.75">
      <c r="A50" s="6">
        <f t="shared" si="0"/>
        <v>43</v>
      </c>
      <c r="B50" s="5" t="s">
        <v>29</v>
      </c>
      <c r="C50" s="6">
        <v>1040191</v>
      </c>
      <c r="D50" s="4">
        <v>5516.55</v>
      </c>
      <c r="E50" s="4" t="s">
        <v>113</v>
      </c>
    </row>
    <row r="51" spans="1:5" s="3" customFormat="1" ht="12.75">
      <c r="A51" s="6">
        <f t="shared" si="0"/>
        <v>44</v>
      </c>
      <c r="B51" s="5" t="s">
        <v>29</v>
      </c>
      <c r="C51" s="6">
        <v>1040195</v>
      </c>
      <c r="D51" s="4">
        <v>8647.73</v>
      </c>
      <c r="E51" s="4" t="s">
        <v>113</v>
      </c>
    </row>
    <row r="52" spans="1:5" s="3" customFormat="1" ht="12.75">
      <c r="A52" s="6">
        <f t="shared" si="0"/>
        <v>45</v>
      </c>
      <c r="B52" s="5" t="s">
        <v>29</v>
      </c>
      <c r="C52" s="6">
        <v>1040204</v>
      </c>
      <c r="D52" s="4">
        <v>16696.89</v>
      </c>
      <c r="E52" s="4" t="s">
        <v>113</v>
      </c>
    </row>
    <row r="53" spans="1:5" s="3" customFormat="1" ht="12.75">
      <c r="A53" s="6">
        <f t="shared" si="0"/>
        <v>46</v>
      </c>
      <c r="B53" s="5" t="s">
        <v>29</v>
      </c>
      <c r="C53" s="6">
        <v>1040205</v>
      </c>
      <c r="D53" s="4">
        <v>8647.73</v>
      </c>
      <c r="E53" s="4" t="s">
        <v>113</v>
      </c>
    </row>
    <row r="54" spans="1:5" s="3" customFormat="1" ht="12.75">
      <c r="A54" s="6">
        <f t="shared" si="0"/>
        <v>47</v>
      </c>
      <c r="B54" s="5" t="s">
        <v>29</v>
      </c>
      <c r="C54" s="6">
        <v>1040206</v>
      </c>
      <c r="D54" s="4">
        <v>16877.77</v>
      </c>
      <c r="E54" s="4" t="s">
        <v>113</v>
      </c>
    </row>
    <row r="55" spans="1:5" s="3" customFormat="1" ht="12.75">
      <c r="A55" s="6">
        <f t="shared" si="0"/>
        <v>48</v>
      </c>
      <c r="B55" s="5" t="s">
        <v>29</v>
      </c>
      <c r="C55" s="6">
        <v>1040207</v>
      </c>
      <c r="D55" s="4">
        <v>5834.57</v>
      </c>
      <c r="E55" s="4" t="s">
        <v>113</v>
      </c>
    </row>
    <row r="56" spans="1:5" s="3" customFormat="1" ht="12.75">
      <c r="A56" s="6">
        <f t="shared" si="0"/>
        <v>49</v>
      </c>
      <c r="B56" s="5" t="s">
        <v>53</v>
      </c>
      <c r="C56" s="6">
        <v>1040314</v>
      </c>
      <c r="D56" s="4">
        <v>9990</v>
      </c>
      <c r="E56" s="4" t="s">
        <v>113</v>
      </c>
    </row>
    <row r="57" spans="1:5" s="3" customFormat="1" ht="12.75">
      <c r="A57" s="6">
        <f t="shared" si="0"/>
        <v>50</v>
      </c>
      <c r="B57" s="5" t="s">
        <v>53</v>
      </c>
      <c r="C57" s="6">
        <v>1040315</v>
      </c>
      <c r="D57" s="4">
        <v>9990</v>
      </c>
      <c r="E57" s="4" t="s">
        <v>113</v>
      </c>
    </row>
    <row r="58" spans="1:5" s="3" customFormat="1" ht="12.75">
      <c r="A58" s="6">
        <f t="shared" si="0"/>
        <v>51</v>
      </c>
      <c r="B58" s="5" t="s">
        <v>53</v>
      </c>
      <c r="C58" s="6">
        <v>1040316</v>
      </c>
      <c r="D58" s="4">
        <v>9990</v>
      </c>
      <c r="E58" s="4" t="s">
        <v>113</v>
      </c>
    </row>
    <row r="59" spans="1:5" s="3" customFormat="1" ht="12.75">
      <c r="A59" s="6">
        <f t="shared" si="0"/>
        <v>52</v>
      </c>
      <c r="B59" s="5" t="s">
        <v>53</v>
      </c>
      <c r="C59" s="6">
        <v>1040317</v>
      </c>
      <c r="D59" s="4">
        <v>9990</v>
      </c>
      <c r="E59" s="4" t="s">
        <v>113</v>
      </c>
    </row>
    <row r="60" spans="1:5" s="3" customFormat="1" ht="12.75">
      <c r="A60" s="6">
        <f t="shared" si="0"/>
        <v>53</v>
      </c>
      <c r="B60" s="5" t="s">
        <v>53</v>
      </c>
      <c r="C60" s="6">
        <v>1040318</v>
      </c>
      <c r="D60" s="4">
        <v>9990</v>
      </c>
      <c r="E60" s="4" t="s">
        <v>113</v>
      </c>
    </row>
    <row r="61" spans="1:5" s="3" customFormat="1" ht="12.75">
      <c r="A61" s="6">
        <f t="shared" si="0"/>
        <v>54</v>
      </c>
      <c r="B61" s="5" t="s">
        <v>53</v>
      </c>
      <c r="C61" s="6">
        <v>1040319</v>
      </c>
      <c r="D61" s="4">
        <v>9990</v>
      </c>
      <c r="E61" s="4" t="s">
        <v>113</v>
      </c>
    </row>
    <row r="62" spans="1:5" s="3" customFormat="1" ht="12.75">
      <c r="A62" s="6">
        <f t="shared" si="0"/>
        <v>55</v>
      </c>
      <c r="B62" s="5" t="s">
        <v>53</v>
      </c>
      <c r="C62" s="6">
        <v>1040320</v>
      </c>
      <c r="D62" s="4">
        <v>9990</v>
      </c>
      <c r="E62" s="4" t="s">
        <v>113</v>
      </c>
    </row>
    <row r="63" spans="1:5" s="3" customFormat="1" ht="12.75">
      <c r="A63" s="6">
        <f t="shared" si="0"/>
        <v>56</v>
      </c>
      <c r="B63" s="5" t="s">
        <v>53</v>
      </c>
      <c r="C63" s="6">
        <v>1040321</v>
      </c>
      <c r="D63" s="4">
        <v>9990</v>
      </c>
      <c r="E63" s="4" t="s">
        <v>113</v>
      </c>
    </row>
    <row r="64" spans="1:5" s="3" customFormat="1" ht="12.75">
      <c r="A64" s="6">
        <f t="shared" si="0"/>
        <v>57</v>
      </c>
      <c r="B64" s="5" t="s">
        <v>53</v>
      </c>
      <c r="C64" s="6">
        <v>1040322</v>
      </c>
      <c r="D64" s="4">
        <v>9990</v>
      </c>
      <c r="E64" s="4" t="s">
        <v>113</v>
      </c>
    </row>
    <row r="65" spans="1:5" s="3" customFormat="1" ht="12.75">
      <c r="A65" s="6">
        <f t="shared" si="0"/>
        <v>58</v>
      </c>
      <c r="B65" s="5" t="s">
        <v>53</v>
      </c>
      <c r="C65" s="6">
        <v>1040323</v>
      </c>
      <c r="D65" s="4">
        <v>9990</v>
      </c>
      <c r="E65" s="4" t="s">
        <v>113</v>
      </c>
    </row>
    <row r="66" spans="1:6" s="3" customFormat="1" ht="12.75">
      <c r="A66" s="6">
        <f t="shared" si="0"/>
        <v>59</v>
      </c>
      <c r="B66" s="5" t="s">
        <v>4</v>
      </c>
      <c r="C66" s="6">
        <v>1040012</v>
      </c>
      <c r="D66" s="4">
        <v>9073.6</v>
      </c>
      <c r="E66" s="7" t="s">
        <v>113</v>
      </c>
      <c r="F66" s="10"/>
    </row>
    <row r="67" spans="1:6" s="3" customFormat="1" ht="12.75">
      <c r="A67" s="6">
        <f t="shared" si="0"/>
        <v>60</v>
      </c>
      <c r="B67" s="5" t="s">
        <v>4</v>
      </c>
      <c r="C67" s="6">
        <v>1040360</v>
      </c>
      <c r="D67" s="4">
        <v>5160</v>
      </c>
      <c r="E67" s="4" t="s">
        <v>113</v>
      </c>
      <c r="F67" s="10"/>
    </row>
    <row r="68" spans="1:5" s="3" customFormat="1" ht="12.75">
      <c r="A68" s="6">
        <f t="shared" si="0"/>
        <v>61</v>
      </c>
      <c r="B68" s="5" t="s">
        <v>36</v>
      </c>
      <c r="C68" s="6">
        <v>1040227</v>
      </c>
      <c r="D68" s="4">
        <v>10310.52</v>
      </c>
      <c r="E68" s="4" t="s">
        <v>113</v>
      </c>
    </row>
    <row r="69" spans="1:5" s="3" customFormat="1" ht="12.75">
      <c r="A69" s="6">
        <f t="shared" si="0"/>
        <v>62</v>
      </c>
      <c r="B69" s="5" t="s">
        <v>36</v>
      </c>
      <c r="C69" s="6">
        <v>1040228</v>
      </c>
      <c r="D69" s="4">
        <v>10310.52</v>
      </c>
      <c r="E69" s="4" t="s">
        <v>113</v>
      </c>
    </row>
    <row r="70" spans="1:5" s="3" customFormat="1" ht="12.75">
      <c r="A70" s="6">
        <f t="shared" si="0"/>
        <v>63</v>
      </c>
      <c r="B70" s="5" t="s">
        <v>36</v>
      </c>
      <c r="C70" s="6">
        <v>1040229</v>
      </c>
      <c r="D70" s="4">
        <v>10310.52</v>
      </c>
      <c r="E70" s="4" t="s">
        <v>113</v>
      </c>
    </row>
    <row r="71" spans="1:5" s="3" customFormat="1" ht="12.75">
      <c r="A71" s="6">
        <f t="shared" si="0"/>
        <v>64</v>
      </c>
      <c r="B71" s="5" t="s">
        <v>36</v>
      </c>
      <c r="C71" s="6">
        <v>1040230</v>
      </c>
      <c r="D71" s="4">
        <v>10310.52</v>
      </c>
      <c r="E71" s="4" t="s">
        <v>113</v>
      </c>
    </row>
    <row r="72" spans="1:5" s="3" customFormat="1" ht="12.75">
      <c r="A72" s="6">
        <f t="shared" si="0"/>
        <v>65</v>
      </c>
      <c r="B72" s="5" t="s">
        <v>36</v>
      </c>
      <c r="C72" s="6">
        <v>1040231</v>
      </c>
      <c r="D72" s="4">
        <v>10310.52</v>
      </c>
      <c r="E72" s="4" t="s">
        <v>113</v>
      </c>
    </row>
    <row r="73" spans="1:5" s="3" customFormat="1" ht="12.75">
      <c r="A73" s="6">
        <f aca="true" t="shared" si="1" ref="A73:A135">A72+1</f>
        <v>66</v>
      </c>
      <c r="B73" s="5" t="s">
        <v>36</v>
      </c>
      <c r="C73" s="6">
        <v>1040232</v>
      </c>
      <c r="D73" s="4">
        <v>10310.52</v>
      </c>
      <c r="E73" s="4" t="s">
        <v>113</v>
      </c>
    </row>
    <row r="74" spans="1:5" s="3" customFormat="1" ht="12.75">
      <c r="A74" s="6">
        <f t="shared" si="1"/>
        <v>67</v>
      </c>
      <c r="B74" s="5" t="s">
        <v>36</v>
      </c>
      <c r="C74" s="6">
        <v>1040233</v>
      </c>
      <c r="D74" s="4">
        <v>10310.52</v>
      </c>
      <c r="E74" s="4" t="s">
        <v>113</v>
      </c>
    </row>
    <row r="75" spans="1:5" s="3" customFormat="1" ht="12.75">
      <c r="A75" s="6">
        <f t="shared" si="1"/>
        <v>68</v>
      </c>
      <c r="B75" s="5" t="s">
        <v>36</v>
      </c>
      <c r="C75" s="6">
        <v>1040234</v>
      </c>
      <c r="D75" s="4">
        <v>10310.52</v>
      </c>
      <c r="E75" s="4" t="s">
        <v>113</v>
      </c>
    </row>
    <row r="76" spans="1:5" s="3" customFormat="1" ht="12.75">
      <c r="A76" s="6">
        <f t="shared" si="1"/>
        <v>69</v>
      </c>
      <c r="B76" s="5" t="s">
        <v>36</v>
      </c>
      <c r="C76" s="6">
        <v>1040235</v>
      </c>
      <c r="D76" s="4">
        <v>10310.52</v>
      </c>
      <c r="E76" s="4" t="s">
        <v>113</v>
      </c>
    </row>
    <row r="77" spans="1:5" s="3" customFormat="1" ht="12.75">
      <c r="A77" s="6">
        <f t="shared" si="1"/>
        <v>70</v>
      </c>
      <c r="B77" s="5" t="s">
        <v>36</v>
      </c>
      <c r="C77" s="6">
        <v>1040236</v>
      </c>
      <c r="D77" s="4">
        <v>10310.52</v>
      </c>
      <c r="E77" s="4" t="s">
        <v>113</v>
      </c>
    </row>
    <row r="78" spans="1:5" s="3" customFormat="1" ht="12.75">
      <c r="A78" s="6">
        <f t="shared" si="1"/>
        <v>71</v>
      </c>
      <c r="B78" s="5" t="s">
        <v>36</v>
      </c>
      <c r="C78" s="6">
        <v>1040237</v>
      </c>
      <c r="D78" s="4">
        <v>10310.52</v>
      </c>
      <c r="E78" s="4" t="s">
        <v>113</v>
      </c>
    </row>
    <row r="79" spans="1:5" s="3" customFormat="1" ht="12.75">
      <c r="A79" s="6">
        <f t="shared" si="1"/>
        <v>72</v>
      </c>
      <c r="B79" s="5" t="s">
        <v>36</v>
      </c>
      <c r="C79" s="6">
        <v>1040238</v>
      </c>
      <c r="D79" s="4">
        <v>10310.52</v>
      </c>
      <c r="E79" s="4" t="s">
        <v>113</v>
      </c>
    </row>
    <row r="80" spans="1:5" s="3" customFormat="1" ht="12.75">
      <c r="A80" s="6">
        <f t="shared" si="1"/>
        <v>73</v>
      </c>
      <c r="B80" s="5" t="s">
        <v>36</v>
      </c>
      <c r="C80" s="6">
        <v>1040239</v>
      </c>
      <c r="D80" s="4">
        <v>10310.52</v>
      </c>
      <c r="E80" s="4" t="s">
        <v>113</v>
      </c>
    </row>
    <row r="81" spans="1:5" s="3" customFormat="1" ht="12.75">
      <c r="A81" s="6">
        <f t="shared" si="1"/>
        <v>74</v>
      </c>
      <c r="B81" s="5" t="s">
        <v>36</v>
      </c>
      <c r="C81" s="6">
        <v>1040240</v>
      </c>
      <c r="D81" s="4">
        <v>10310.52</v>
      </c>
      <c r="E81" s="4" t="s">
        <v>113</v>
      </c>
    </row>
    <row r="82" spans="1:5" s="3" customFormat="1" ht="12.75">
      <c r="A82" s="6">
        <f t="shared" si="1"/>
        <v>75</v>
      </c>
      <c r="B82" s="5" t="s">
        <v>36</v>
      </c>
      <c r="C82" s="6">
        <v>1040241</v>
      </c>
      <c r="D82" s="4">
        <v>10310.52</v>
      </c>
      <c r="E82" s="4" t="s">
        <v>113</v>
      </c>
    </row>
    <row r="83" spans="1:5" s="3" customFormat="1" ht="12.75">
      <c r="A83" s="6">
        <f t="shared" si="1"/>
        <v>76</v>
      </c>
      <c r="B83" s="5" t="s">
        <v>36</v>
      </c>
      <c r="C83" s="6">
        <v>1040242</v>
      </c>
      <c r="D83" s="4">
        <v>10310.52</v>
      </c>
      <c r="E83" s="4" t="s">
        <v>113</v>
      </c>
    </row>
    <row r="84" spans="1:5" s="3" customFormat="1" ht="12.75">
      <c r="A84" s="6">
        <f t="shared" si="1"/>
        <v>77</v>
      </c>
      <c r="B84" s="5" t="s">
        <v>190</v>
      </c>
      <c r="C84" s="6">
        <v>1040011</v>
      </c>
      <c r="D84" s="4">
        <v>7260.19</v>
      </c>
      <c r="E84" s="4" t="s">
        <v>113</v>
      </c>
    </row>
    <row r="85" spans="1:5" s="3" customFormat="1" ht="12.75">
      <c r="A85" s="6">
        <f t="shared" si="1"/>
        <v>78</v>
      </c>
      <c r="B85" s="5" t="s">
        <v>191</v>
      </c>
      <c r="C85" s="6">
        <v>1040013</v>
      </c>
      <c r="D85" s="4">
        <v>16779</v>
      </c>
      <c r="E85" s="4" t="s">
        <v>113</v>
      </c>
    </row>
    <row r="86" spans="1:5" s="3" customFormat="1" ht="12.75">
      <c r="A86" s="6">
        <f t="shared" si="1"/>
        <v>79</v>
      </c>
      <c r="B86" s="5" t="s">
        <v>199</v>
      </c>
      <c r="C86" s="6">
        <v>1040289</v>
      </c>
      <c r="D86" s="4">
        <v>8990</v>
      </c>
      <c r="E86" s="4" t="s">
        <v>113</v>
      </c>
    </row>
    <row r="87" spans="1:5" s="3" customFormat="1" ht="12.75">
      <c r="A87" s="6">
        <f t="shared" si="1"/>
        <v>80</v>
      </c>
      <c r="B87" s="5" t="s">
        <v>47</v>
      </c>
      <c r="C87" s="6">
        <v>1040302</v>
      </c>
      <c r="D87" s="4">
        <v>3330</v>
      </c>
      <c r="E87" s="4" t="s">
        <v>113</v>
      </c>
    </row>
    <row r="88" spans="1:5" s="3" customFormat="1" ht="12.75">
      <c r="A88" s="6">
        <f t="shared" si="1"/>
        <v>81</v>
      </c>
      <c r="B88" s="5" t="s">
        <v>153</v>
      </c>
      <c r="C88" s="6">
        <v>1040400</v>
      </c>
      <c r="D88" s="4">
        <f>3900</f>
        <v>3900</v>
      </c>
      <c r="E88" s="4" t="s">
        <v>113</v>
      </c>
    </row>
    <row r="89" spans="1:5" s="3" customFormat="1" ht="12.75">
      <c r="A89" s="6">
        <f t="shared" si="1"/>
        <v>82</v>
      </c>
      <c r="B89" s="5" t="s">
        <v>55</v>
      </c>
      <c r="C89" s="6">
        <v>1040347</v>
      </c>
      <c r="D89" s="4">
        <v>23990</v>
      </c>
      <c r="E89" s="4" t="s">
        <v>113</v>
      </c>
    </row>
    <row r="90" spans="1:5" s="3" customFormat="1" ht="12.75">
      <c r="A90" s="6">
        <f t="shared" si="1"/>
        <v>83</v>
      </c>
      <c r="B90" s="5" t="s">
        <v>66</v>
      </c>
      <c r="C90" s="6">
        <v>1040374</v>
      </c>
      <c r="D90" s="4">
        <v>21050</v>
      </c>
      <c r="E90" s="4" t="s">
        <v>113</v>
      </c>
    </row>
    <row r="91" spans="1:5" s="3" customFormat="1" ht="12.75">
      <c r="A91" s="6">
        <f t="shared" si="1"/>
        <v>84</v>
      </c>
      <c r="B91" s="5" t="s">
        <v>59</v>
      </c>
      <c r="C91" s="6">
        <v>1040366</v>
      </c>
      <c r="D91" s="4">
        <v>16490</v>
      </c>
      <c r="E91" s="4" t="s">
        <v>113</v>
      </c>
    </row>
    <row r="92" spans="1:5" s="3" customFormat="1" ht="12.75">
      <c r="A92" s="6">
        <f t="shared" si="1"/>
        <v>85</v>
      </c>
      <c r="B92" s="5" t="s">
        <v>173</v>
      </c>
      <c r="C92" s="6">
        <v>1040142</v>
      </c>
      <c r="D92" s="4">
        <f>8892</f>
        <v>8892</v>
      </c>
      <c r="E92" s="7" t="s">
        <v>113</v>
      </c>
    </row>
    <row r="93" spans="1:6" s="3" customFormat="1" ht="12.75">
      <c r="A93" s="6">
        <f t="shared" si="1"/>
        <v>86</v>
      </c>
      <c r="B93" s="5" t="s">
        <v>5</v>
      </c>
      <c r="C93" s="6">
        <v>1040015</v>
      </c>
      <c r="D93" s="4">
        <v>27291.04</v>
      </c>
      <c r="E93" s="7" t="s">
        <v>113</v>
      </c>
      <c r="F93" s="10"/>
    </row>
    <row r="94" spans="1:6" s="3" customFormat="1" ht="12.75">
      <c r="A94" s="6">
        <f t="shared" si="1"/>
        <v>87</v>
      </c>
      <c r="B94" s="5" t="s">
        <v>5</v>
      </c>
      <c r="C94" s="6">
        <v>1040016</v>
      </c>
      <c r="D94" s="4">
        <v>27291.04</v>
      </c>
      <c r="E94" s="7" t="s">
        <v>113</v>
      </c>
      <c r="F94" s="10"/>
    </row>
    <row r="95" spans="1:5" s="3" customFormat="1" ht="12.75">
      <c r="A95" s="6">
        <f t="shared" si="1"/>
        <v>88</v>
      </c>
      <c r="B95" s="5" t="s">
        <v>5</v>
      </c>
      <c r="C95" s="6">
        <v>1040362</v>
      </c>
      <c r="D95" s="4">
        <v>19900</v>
      </c>
      <c r="E95" s="4" t="s">
        <v>113</v>
      </c>
    </row>
    <row r="96" spans="1:5" s="3" customFormat="1" ht="12.75">
      <c r="A96" s="6">
        <f t="shared" si="1"/>
        <v>89</v>
      </c>
      <c r="B96" s="5" t="s">
        <v>5</v>
      </c>
      <c r="C96" s="6">
        <v>1040363</v>
      </c>
      <c r="D96" s="4">
        <v>19050</v>
      </c>
      <c r="E96" s="4" t="s">
        <v>113</v>
      </c>
    </row>
    <row r="97" spans="1:5" s="3" customFormat="1" ht="12.75">
      <c r="A97" s="6">
        <f t="shared" si="1"/>
        <v>90</v>
      </c>
      <c r="B97" s="5" t="s">
        <v>5</v>
      </c>
      <c r="C97" s="6">
        <v>1040017</v>
      </c>
      <c r="D97" s="4">
        <f>19056.96</f>
        <v>19056.96</v>
      </c>
      <c r="E97" s="4" t="s">
        <v>113</v>
      </c>
    </row>
    <row r="98" spans="1:5" s="3" customFormat="1" ht="12.75">
      <c r="A98" s="6">
        <f>A96+1</f>
        <v>90</v>
      </c>
      <c r="B98" s="5" t="s">
        <v>146</v>
      </c>
      <c r="C98" s="6">
        <v>1040356</v>
      </c>
      <c r="D98" s="4">
        <f>7620</f>
        <v>7620</v>
      </c>
      <c r="E98" s="4" t="s">
        <v>113</v>
      </c>
    </row>
    <row r="99" spans="1:5" s="3" customFormat="1" ht="12.75">
      <c r="A99" s="6">
        <f t="shared" si="1"/>
        <v>91</v>
      </c>
      <c r="B99" s="5" t="s">
        <v>33</v>
      </c>
      <c r="C99" s="6">
        <v>1040018</v>
      </c>
      <c r="D99" s="4">
        <v>21543</v>
      </c>
      <c r="E99" s="4" t="s">
        <v>113</v>
      </c>
    </row>
    <row r="100" spans="1:5" s="3" customFormat="1" ht="12.75">
      <c r="A100" s="6">
        <f t="shared" si="1"/>
        <v>92</v>
      </c>
      <c r="B100" s="5" t="s">
        <v>172</v>
      </c>
      <c r="C100" s="6">
        <v>1040143</v>
      </c>
      <c r="D100" s="4">
        <v>6715.8</v>
      </c>
      <c r="E100" s="4" t="s">
        <v>113</v>
      </c>
    </row>
    <row r="101" spans="1:5" s="3" customFormat="1" ht="12.75">
      <c r="A101" s="6">
        <f t="shared" si="1"/>
        <v>93</v>
      </c>
      <c r="B101" s="5" t="s">
        <v>159</v>
      </c>
      <c r="C101" s="6">
        <v>1040145</v>
      </c>
      <c r="D101" s="4">
        <v>6747.3</v>
      </c>
      <c r="E101" s="4" t="s">
        <v>113</v>
      </c>
    </row>
    <row r="102" spans="1:5" s="3" customFormat="1" ht="12.75">
      <c r="A102" s="6">
        <f t="shared" si="1"/>
        <v>94</v>
      </c>
      <c r="B102" s="5" t="s">
        <v>44</v>
      </c>
      <c r="C102" s="6">
        <v>1040288</v>
      </c>
      <c r="D102" s="4">
        <v>5990</v>
      </c>
      <c r="E102" s="4" t="s">
        <v>113</v>
      </c>
    </row>
    <row r="103" spans="1:5" s="3" customFormat="1" ht="12.75">
      <c r="A103" s="6">
        <f t="shared" si="1"/>
        <v>95</v>
      </c>
      <c r="B103" s="5" t="s">
        <v>7</v>
      </c>
      <c r="C103" s="6">
        <v>1040020</v>
      </c>
      <c r="D103" s="4">
        <v>27654.05</v>
      </c>
      <c r="E103" s="4" t="s">
        <v>113</v>
      </c>
    </row>
    <row r="104" spans="1:5" s="3" customFormat="1" ht="12.75">
      <c r="A104" s="6">
        <f t="shared" si="1"/>
        <v>96</v>
      </c>
      <c r="B104" s="5" t="s">
        <v>68</v>
      </c>
      <c r="C104" s="6">
        <v>1040379</v>
      </c>
      <c r="D104" s="4">
        <v>12500</v>
      </c>
      <c r="E104" s="4" t="s">
        <v>113</v>
      </c>
    </row>
    <row r="105" spans="1:5" s="3" customFormat="1" ht="12.75">
      <c r="A105" s="6">
        <f t="shared" si="1"/>
        <v>97</v>
      </c>
      <c r="B105" s="5" t="s">
        <v>61</v>
      </c>
      <c r="C105" s="6">
        <v>1040368</v>
      </c>
      <c r="D105" s="4">
        <v>9330</v>
      </c>
      <c r="E105" s="4" t="s">
        <v>113</v>
      </c>
    </row>
    <row r="106" spans="1:5" s="3" customFormat="1" ht="12.75">
      <c r="A106" s="6">
        <f t="shared" si="1"/>
        <v>98</v>
      </c>
      <c r="B106" s="5" t="s">
        <v>39</v>
      </c>
      <c r="C106" s="6">
        <v>1040272</v>
      </c>
      <c r="D106" s="4">
        <v>12050</v>
      </c>
      <c r="E106" s="4" t="s">
        <v>113</v>
      </c>
    </row>
    <row r="107" spans="1:5" s="3" customFormat="1" ht="12.75">
      <c r="A107" s="6">
        <f t="shared" si="1"/>
        <v>99</v>
      </c>
      <c r="B107" s="5" t="s">
        <v>40</v>
      </c>
      <c r="C107" s="6">
        <v>1040274</v>
      </c>
      <c r="D107" s="4">
        <v>12590</v>
      </c>
      <c r="E107" s="4" t="s">
        <v>113</v>
      </c>
    </row>
    <row r="108" spans="1:5" s="3" customFormat="1" ht="12.75">
      <c r="A108" s="6">
        <f t="shared" si="1"/>
        <v>100</v>
      </c>
      <c r="B108" s="5" t="s">
        <v>56</v>
      </c>
      <c r="C108" s="6">
        <v>1040349</v>
      </c>
      <c r="D108" s="4">
        <v>12100</v>
      </c>
      <c r="E108" s="4" t="s">
        <v>113</v>
      </c>
    </row>
    <row r="109" spans="1:5" s="3" customFormat="1" ht="12.75">
      <c r="A109" s="6">
        <f t="shared" si="1"/>
        <v>101</v>
      </c>
      <c r="B109" s="5" t="s">
        <v>25</v>
      </c>
      <c r="C109" s="6">
        <v>1040185</v>
      </c>
      <c r="D109" s="4">
        <v>13215.57</v>
      </c>
      <c r="E109" s="4" t="s">
        <v>113</v>
      </c>
    </row>
    <row r="110" spans="1:5" s="3" customFormat="1" ht="12.75">
      <c r="A110" s="6">
        <f t="shared" si="1"/>
        <v>102</v>
      </c>
      <c r="B110" s="5" t="s">
        <v>19</v>
      </c>
      <c r="C110" s="6">
        <v>1040045</v>
      </c>
      <c r="D110" s="4">
        <v>6120.4</v>
      </c>
      <c r="E110" s="4" t="s">
        <v>113</v>
      </c>
    </row>
    <row r="111" spans="1:5" s="3" customFormat="1" ht="12.75">
      <c r="A111" s="6">
        <f t="shared" si="1"/>
        <v>103</v>
      </c>
      <c r="B111" s="5" t="s">
        <v>8</v>
      </c>
      <c r="C111" s="6">
        <v>1040022</v>
      </c>
      <c r="D111" s="4">
        <v>11424</v>
      </c>
      <c r="E111" s="4" t="s">
        <v>113</v>
      </c>
    </row>
    <row r="112" spans="1:5" s="3" customFormat="1" ht="12.75">
      <c r="A112" s="6">
        <f t="shared" si="1"/>
        <v>104</v>
      </c>
      <c r="B112" s="5" t="s">
        <v>9</v>
      </c>
      <c r="C112" s="6">
        <v>1040025</v>
      </c>
      <c r="D112" s="4">
        <v>17082.45</v>
      </c>
      <c r="E112" s="4" t="s">
        <v>113</v>
      </c>
    </row>
    <row r="113" spans="1:5" s="3" customFormat="1" ht="12.75">
      <c r="A113" s="6">
        <f t="shared" si="1"/>
        <v>105</v>
      </c>
      <c r="B113" s="5" t="s">
        <v>193</v>
      </c>
      <c r="C113" s="6">
        <v>1040024</v>
      </c>
      <c r="D113" s="4">
        <v>15516.41</v>
      </c>
      <c r="E113" s="4" t="s">
        <v>113</v>
      </c>
    </row>
    <row r="114" spans="1:5" s="3" customFormat="1" ht="12.75">
      <c r="A114" s="6">
        <f t="shared" si="1"/>
        <v>106</v>
      </c>
      <c r="B114" s="5" t="s">
        <v>195</v>
      </c>
      <c r="C114" s="6">
        <v>1040397</v>
      </c>
      <c r="D114" s="4">
        <v>3976</v>
      </c>
      <c r="E114" s="4" t="s">
        <v>113</v>
      </c>
    </row>
    <row r="115" spans="1:5" s="3" customFormat="1" ht="12.75">
      <c r="A115" s="6">
        <f t="shared" si="1"/>
        <v>107</v>
      </c>
      <c r="B115" s="5" t="s">
        <v>194</v>
      </c>
      <c r="C115" s="6">
        <v>1040358</v>
      </c>
      <c r="D115" s="4">
        <v>3800</v>
      </c>
      <c r="E115" s="4" t="s">
        <v>113</v>
      </c>
    </row>
    <row r="116" spans="1:5" s="3" customFormat="1" ht="12.75">
      <c r="A116" s="6">
        <f t="shared" si="1"/>
        <v>108</v>
      </c>
      <c r="B116" s="5" t="s">
        <v>34</v>
      </c>
      <c r="C116" s="6">
        <v>1040026</v>
      </c>
      <c r="D116" s="4">
        <v>10080</v>
      </c>
      <c r="E116" s="4" t="s">
        <v>113</v>
      </c>
    </row>
    <row r="117" spans="1:5" s="3" customFormat="1" ht="12.75">
      <c r="A117" s="6">
        <f t="shared" si="1"/>
        <v>109</v>
      </c>
      <c r="B117" s="5" t="s">
        <v>177</v>
      </c>
      <c r="C117" s="6">
        <v>1040390</v>
      </c>
      <c r="D117" s="4">
        <v>4300</v>
      </c>
      <c r="E117" s="4" t="s">
        <v>113</v>
      </c>
    </row>
    <row r="118" spans="1:5" s="3" customFormat="1" ht="12.75">
      <c r="A118" s="6">
        <f t="shared" si="1"/>
        <v>110</v>
      </c>
      <c r="B118" s="5" t="s">
        <v>187</v>
      </c>
      <c r="C118" s="6">
        <v>1040027</v>
      </c>
      <c r="D118" s="4">
        <v>3028.1</v>
      </c>
      <c r="E118" s="4" t="s">
        <v>113</v>
      </c>
    </row>
    <row r="119" spans="1:5" s="3" customFormat="1" ht="12.75">
      <c r="A119" s="6">
        <f t="shared" si="1"/>
        <v>111</v>
      </c>
      <c r="B119" s="5" t="s">
        <v>189</v>
      </c>
      <c r="C119" s="6">
        <v>1040023</v>
      </c>
      <c r="D119" s="4">
        <v>14813.12</v>
      </c>
      <c r="E119" s="4" t="s">
        <v>113</v>
      </c>
    </row>
    <row r="120" spans="1:5" s="3" customFormat="1" ht="12.75">
      <c r="A120" s="6">
        <f t="shared" si="1"/>
        <v>112</v>
      </c>
      <c r="B120" s="5" t="s">
        <v>51</v>
      </c>
      <c r="C120" s="6">
        <v>1040311</v>
      </c>
      <c r="D120" s="4">
        <v>24000</v>
      </c>
      <c r="E120" s="4">
        <f>9800</f>
        <v>9800</v>
      </c>
    </row>
    <row r="121" spans="1:5" s="3" customFormat="1" ht="12.75">
      <c r="A121" s="6">
        <f t="shared" si="1"/>
        <v>113</v>
      </c>
      <c r="B121" s="5" t="s">
        <v>10</v>
      </c>
      <c r="C121" s="6">
        <v>1040028</v>
      </c>
      <c r="D121" s="4">
        <v>22691.1</v>
      </c>
      <c r="E121" s="4" t="s">
        <v>113</v>
      </c>
    </row>
    <row r="122" spans="1:5" s="3" customFormat="1" ht="12.75">
      <c r="A122" s="6">
        <f t="shared" si="1"/>
        <v>114</v>
      </c>
      <c r="B122" s="5" t="s">
        <v>21</v>
      </c>
      <c r="C122" s="6">
        <v>1040047</v>
      </c>
      <c r="D122" s="4">
        <v>24863.86</v>
      </c>
      <c r="E122" s="4" t="s">
        <v>113</v>
      </c>
    </row>
    <row r="123" spans="1:5" s="3" customFormat="1" ht="12.75">
      <c r="A123" s="6">
        <f t="shared" si="1"/>
        <v>115</v>
      </c>
      <c r="B123" s="5" t="s">
        <v>21</v>
      </c>
      <c r="C123" s="6">
        <v>1040048</v>
      </c>
      <c r="D123" s="4">
        <v>24863.86</v>
      </c>
      <c r="E123" s="4" t="s">
        <v>113</v>
      </c>
    </row>
    <row r="124" spans="1:5" s="3" customFormat="1" ht="12.75">
      <c r="A124" s="6">
        <f t="shared" si="1"/>
        <v>116</v>
      </c>
      <c r="B124" s="5" t="s">
        <v>21</v>
      </c>
      <c r="C124" s="6">
        <v>1040049</v>
      </c>
      <c r="D124" s="4">
        <v>24863.86</v>
      </c>
      <c r="E124" s="4" t="s">
        <v>113</v>
      </c>
    </row>
    <row r="125" spans="1:5" s="3" customFormat="1" ht="12.75">
      <c r="A125" s="6">
        <f t="shared" si="1"/>
        <v>117</v>
      </c>
      <c r="B125" s="5" t="s">
        <v>21</v>
      </c>
      <c r="C125" s="6">
        <v>1040050</v>
      </c>
      <c r="D125" s="4">
        <v>24863.86</v>
      </c>
      <c r="E125" s="4" t="s">
        <v>113</v>
      </c>
    </row>
    <row r="126" spans="1:5" s="3" customFormat="1" ht="12.75">
      <c r="A126" s="6">
        <f t="shared" si="1"/>
        <v>118</v>
      </c>
      <c r="B126" s="5" t="s">
        <v>21</v>
      </c>
      <c r="C126" s="6">
        <v>1040051</v>
      </c>
      <c r="D126" s="4">
        <v>24863.86</v>
      </c>
      <c r="E126" s="4" t="s">
        <v>113</v>
      </c>
    </row>
    <row r="127" spans="1:5" s="3" customFormat="1" ht="12.75">
      <c r="A127" s="6">
        <f t="shared" si="1"/>
        <v>119</v>
      </c>
      <c r="B127" s="5" t="s">
        <v>21</v>
      </c>
      <c r="C127" s="6">
        <v>1040052</v>
      </c>
      <c r="D127" s="4">
        <v>24863.86</v>
      </c>
      <c r="E127" s="4" t="s">
        <v>113</v>
      </c>
    </row>
    <row r="128" spans="1:5" s="3" customFormat="1" ht="12.75">
      <c r="A128" s="6">
        <f t="shared" si="1"/>
        <v>120</v>
      </c>
      <c r="B128" s="5" t="s">
        <v>21</v>
      </c>
      <c r="C128" s="6">
        <v>1040053</v>
      </c>
      <c r="D128" s="4">
        <v>24863.86</v>
      </c>
      <c r="E128" s="4" t="s">
        <v>113</v>
      </c>
    </row>
    <row r="129" spans="1:5" s="3" customFormat="1" ht="12.75">
      <c r="A129" s="6">
        <f t="shared" si="1"/>
        <v>121</v>
      </c>
      <c r="B129" s="5" t="s">
        <v>21</v>
      </c>
      <c r="C129" s="6">
        <v>1040054</v>
      </c>
      <c r="D129" s="4">
        <v>24863.86</v>
      </c>
      <c r="E129" s="4" t="s">
        <v>113</v>
      </c>
    </row>
    <row r="130" spans="1:5" s="3" customFormat="1" ht="12.75">
      <c r="A130" s="6">
        <f t="shared" si="1"/>
        <v>122</v>
      </c>
      <c r="B130" s="5" t="s">
        <v>21</v>
      </c>
      <c r="C130" s="6">
        <v>1040055</v>
      </c>
      <c r="D130" s="4">
        <v>24863.86</v>
      </c>
      <c r="E130" s="4" t="s">
        <v>113</v>
      </c>
    </row>
    <row r="131" spans="1:5" s="3" customFormat="1" ht="12.75">
      <c r="A131" s="6">
        <f t="shared" si="1"/>
        <v>123</v>
      </c>
      <c r="B131" s="5" t="s">
        <v>21</v>
      </c>
      <c r="C131" s="6">
        <v>1040056</v>
      </c>
      <c r="D131" s="4">
        <v>24863.86</v>
      </c>
      <c r="E131" s="4" t="s">
        <v>113</v>
      </c>
    </row>
    <row r="132" spans="1:5" s="3" customFormat="1" ht="12.75">
      <c r="A132" s="6">
        <f t="shared" si="1"/>
        <v>124</v>
      </c>
      <c r="B132" s="5" t="s">
        <v>21</v>
      </c>
      <c r="C132" s="6">
        <v>1040057</v>
      </c>
      <c r="D132" s="4">
        <v>24863.86</v>
      </c>
      <c r="E132" s="4" t="s">
        <v>113</v>
      </c>
    </row>
    <row r="133" spans="1:5" s="3" customFormat="1" ht="12.75">
      <c r="A133" s="6">
        <f t="shared" si="1"/>
        <v>125</v>
      </c>
      <c r="B133" s="5" t="s">
        <v>21</v>
      </c>
      <c r="C133" s="6">
        <v>1040058</v>
      </c>
      <c r="D133" s="4">
        <v>24863.86</v>
      </c>
      <c r="E133" s="4" t="s">
        <v>113</v>
      </c>
    </row>
    <row r="134" spans="1:5" s="3" customFormat="1" ht="12.75">
      <c r="A134" s="6">
        <f t="shared" si="1"/>
        <v>126</v>
      </c>
      <c r="B134" s="5" t="s">
        <v>21</v>
      </c>
      <c r="C134" s="6">
        <v>1040059</v>
      </c>
      <c r="D134" s="4">
        <v>24863.86</v>
      </c>
      <c r="E134" s="4" t="s">
        <v>113</v>
      </c>
    </row>
    <row r="135" spans="1:5" s="3" customFormat="1" ht="12.75">
      <c r="A135" s="6">
        <f t="shared" si="1"/>
        <v>127</v>
      </c>
      <c r="B135" s="5" t="s">
        <v>174</v>
      </c>
      <c r="C135" s="6">
        <v>1040029</v>
      </c>
      <c r="D135" s="4">
        <v>14998.5</v>
      </c>
      <c r="E135" s="4" t="s">
        <v>113</v>
      </c>
    </row>
    <row r="136" spans="1:5" s="3" customFormat="1" ht="12.75">
      <c r="A136" s="6">
        <f>A135+1</f>
        <v>128</v>
      </c>
      <c r="B136" s="5" t="s">
        <v>165</v>
      </c>
      <c r="C136" s="6">
        <v>1040376</v>
      </c>
      <c r="D136" s="4">
        <v>15750</v>
      </c>
      <c r="E136" s="4" t="s">
        <v>113</v>
      </c>
    </row>
    <row r="137" spans="1:5" s="3" customFormat="1" ht="12.75">
      <c r="A137" s="6">
        <f aca="true" t="shared" si="2" ref="A137:A177">A136+1</f>
        <v>129</v>
      </c>
      <c r="B137" s="5" t="s">
        <v>165</v>
      </c>
      <c r="C137" s="6">
        <v>1040377</v>
      </c>
      <c r="D137" s="4">
        <v>15750</v>
      </c>
      <c r="E137" s="4" t="s">
        <v>113</v>
      </c>
    </row>
    <row r="138" spans="1:5" s="3" customFormat="1" ht="12.75">
      <c r="A138" s="6">
        <f t="shared" si="2"/>
        <v>130</v>
      </c>
      <c r="B138" s="5" t="s">
        <v>28</v>
      </c>
      <c r="C138" s="6">
        <v>1040189</v>
      </c>
      <c r="D138" s="4">
        <v>14312.13</v>
      </c>
      <c r="E138" s="4" t="s">
        <v>113</v>
      </c>
    </row>
    <row r="139" spans="1:5" s="3" customFormat="1" ht="12.75">
      <c r="A139" s="6">
        <f t="shared" si="2"/>
        <v>131</v>
      </c>
      <c r="B139" s="5" t="s">
        <v>28</v>
      </c>
      <c r="C139" s="6">
        <v>1040192</v>
      </c>
      <c r="D139" s="4">
        <v>12541.41</v>
      </c>
      <c r="E139" s="4" t="s">
        <v>113</v>
      </c>
    </row>
    <row r="140" spans="1:5" s="3" customFormat="1" ht="12.75">
      <c r="A140" s="6">
        <f t="shared" si="2"/>
        <v>132</v>
      </c>
      <c r="B140" s="5" t="s">
        <v>28</v>
      </c>
      <c r="C140" s="6">
        <v>1040193</v>
      </c>
      <c r="D140" s="4">
        <v>14969.01</v>
      </c>
      <c r="E140" s="4" t="s">
        <v>113</v>
      </c>
    </row>
    <row r="141" spans="1:5" s="3" customFormat="1" ht="12.75">
      <c r="A141" s="6">
        <f t="shared" si="2"/>
        <v>133</v>
      </c>
      <c r="B141" s="5" t="s">
        <v>28</v>
      </c>
      <c r="C141" s="6">
        <v>1040194</v>
      </c>
      <c r="D141" s="4">
        <v>16408.91</v>
      </c>
      <c r="E141" s="4" t="s">
        <v>113</v>
      </c>
    </row>
    <row r="142" spans="1:5" s="3" customFormat="1" ht="12.75">
      <c r="A142" s="6">
        <f t="shared" si="2"/>
        <v>134</v>
      </c>
      <c r="B142" s="5" t="s">
        <v>28</v>
      </c>
      <c r="C142" s="6">
        <v>1040196</v>
      </c>
      <c r="D142" s="4">
        <v>3089.24</v>
      </c>
      <c r="E142" s="4" t="s">
        <v>113</v>
      </c>
    </row>
    <row r="143" spans="1:5" s="3" customFormat="1" ht="12.75">
      <c r="A143" s="6">
        <f t="shared" si="2"/>
        <v>135</v>
      </c>
      <c r="B143" s="5" t="s">
        <v>28</v>
      </c>
      <c r="C143" s="6">
        <v>1040197</v>
      </c>
      <c r="D143" s="4">
        <v>3867.5</v>
      </c>
      <c r="E143" s="4" t="s">
        <v>113</v>
      </c>
    </row>
    <row r="144" spans="1:5" s="3" customFormat="1" ht="12.75">
      <c r="A144" s="6">
        <f t="shared" si="2"/>
        <v>136</v>
      </c>
      <c r="B144" s="5" t="s">
        <v>28</v>
      </c>
      <c r="C144" s="6">
        <v>1040208</v>
      </c>
      <c r="D144" s="4">
        <v>15027.32</v>
      </c>
      <c r="E144" s="4" t="s">
        <v>113</v>
      </c>
    </row>
    <row r="145" spans="1:5" s="3" customFormat="1" ht="12.75">
      <c r="A145" s="6">
        <f t="shared" si="2"/>
        <v>137</v>
      </c>
      <c r="B145" s="5" t="s">
        <v>30</v>
      </c>
      <c r="C145" s="6">
        <v>1040209</v>
      </c>
      <c r="D145" s="4">
        <v>16409.52</v>
      </c>
      <c r="E145" s="4" t="s">
        <v>113</v>
      </c>
    </row>
    <row r="146" spans="1:5" s="3" customFormat="1" ht="12.75">
      <c r="A146" s="6">
        <f t="shared" si="2"/>
        <v>138</v>
      </c>
      <c r="B146" s="5" t="s">
        <v>30</v>
      </c>
      <c r="C146" s="6">
        <v>1040210</v>
      </c>
      <c r="D146" s="4">
        <v>16409.52</v>
      </c>
      <c r="E146" s="4" t="s">
        <v>113</v>
      </c>
    </row>
    <row r="147" spans="1:5" s="3" customFormat="1" ht="12.75">
      <c r="A147" s="6">
        <f t="shared" si="2"/>
        <v>139</v>
      </c>
      <c r="B147" s="5" t="s">
        <v>30</v>
      </c>
      <c r="C147" s="6">
        <v>1040211</v>
      </c>
      <c r="D147" s="4">
        <v>16409.52</v>
      </c>
      <c r="E147" s="4" t="s">
        <v>113</v>
      </c>
    </row>
    <row r="148" spans="1:5" s="3" customFormat="1" ht="12.75">
      <c r="A148" s="6">
        <f t="shared" si="2"/>
        <v>140</v>
      </c>
      <c r="B148" s="5" t="s">
        <v>30</v>
      </c>
      <c r="C148" s="6">
        <v>1040212</v>
      </c>
      <c r="D148" s="4">
        <v>16409.52</v>
      </c>
      <c r="E148" s="4" t="s">
        <v>113</v>
      </c>
    </row>
    <row r="149" spans="1:5" s="3" customFormat="1" ht="12.75">
      <c r="A149" s="6">
        <f t="shared" si="2"/>
        <v>141</v>
      </c>
      <c r="B149" s="5" t="s">
        <v>30</v>
      </c>
      <c r="C149" s="6">
        <v>1040213</v>
      </c>
      <c r="D149" s="4">
        <v>16409.52</v>
      </c>
      <c r="E149" s="4" t="s">
        <v>113</v>
      </c>
    </row>
    <row r="150" spans="1:5" s="3" customFormat="1" ht="12.75">
      <c r="A150" s="6">
        <f t="shared" si="2"/>
        <v>142</v>
      </c>
      <c r="B150" s="5" t="s">
        <v>30</v>
      </c>
      <c r="C150" s="6">
        <v>1040214</v>
      </c>
      <c r="D150" s="4">
        <v>16409.52</v>
      </c>
      <c r="E150" s="4" t="s">
        <v>113</v>
      </c>
    </row>
    <row r="151" spans="1:5" s="3" customFormat="1" ht="12.75">
      <c r="A151" s="6">
        <f t="shared" si="2"/>
        <v>143</v>
      </c>
      <c r="B151" s="5" t="s">
        <v>30</v>
      </c>
      <c r="C151" s="6">
        <v>1040215</v>
      </c>
      <c r="D151" s="4">
        <v>16409.52</v>
      </c>
      <c r="E151" s="4" t="s">
        <v>113</v>
      </c>
    </row>
    <row r="152" spans="1:5" s="3" customFormat="1" ht="12.75">
      <c r="A152" s="6">
        <f t="shared" si="2"/>
        <v>144</v>
      </c>
      <c r="B152" s="5" t="s">
        <v>30</v>
      </c>
      <c r="C152" s="6">
        <v>1040216</v>
      </c>
      <c r="D152" s="4">
        <v>16409.52</v>
      </c>
      <c r="E152" s="4" t="s">
        <v>113</v>
      </c>
    </row>
    <row r="153" spans="1:5" s="3" customFormat="1" ht="12.75">
      <c r="A153" s="6">
        <f t="shared" si="2"/>
        <v>145</v>
      </c>
      <c r="B153" s="5" t="s">
        <v>30</v>
      </c>
      <c r="C153" s="6">
        <v>1040217</v>
      </c>
      <c r="D153" s="4">
        <v>16409.52</v>
      </c>
      <c r="E153" s="4" t="s">
        <v>113</v>
      </c>
    </row>
    <row r="154" spans="1:5" s="3" customFormat="1" ht="12.75">
      <c r="A154" s="6">
        <f t="shared" si="2"/>
        <v>146</v>
      </c>
      <c r="B154" s="5" t="s">
        <v>30</v>
      </c>
      <c r="C154" s="6">
        <v>1040218</v>
      </c>
      <c r="D154" s="4">
        <v>16409.52</v>
      </c>
      <c r="E154" s="4" t="s">
        <v>113</v>
      </c>
    </row>
    <row r="155" spans="1:5" s="3" customFormat="1" ht="12.75">
      <c r="A155" s="6">
        <f t="shared" si="2"/>
        <v>147</v>
      </c>
      <c r="B155" s="5" t="s">
        <v>30</v>
      </c>
      <c r="C155" s="6">
        <v>1040219</v>
      </c>
      <c r="D155" s="4">
        <v>16409.52</v>
      </c>
      <c r="E155" s="4" t="s">
        <v>113</v>
      </c>
    </row>
    <row r="156" spans="1:5" s="3" customFormat="1" ht="12.75">
      <c r="A156" s="6">
        <f t="shared" si="2"/>
        <v>148</v>
      </c>
      <c r="B156" s="5" t="s">
        <v>30</v>
      </c>
      <c r="C156" s="6">
        <v>1040220</v>
      </c>
      <c r="D156" s="4">
        <v>16409.52</v>
      </c>
      <c r="E156" s="4" t="s">
        <v>113</v>
      </c>
    </row>
    <row r="157" spans="1:5" s="3" customFormat="1" ht="12.75">
      <c r="A157" s="6">
        <f t="shared" si="2"/>
        <v>149</v>
      </c>
      <c r="B157" s="5" t="s">
        <v>30</v>
      </c>
      <c r="C157" s="6">
        <v>1040221</v>
      </c>
      <c r="D157" s="4">
        <v>16409.52</v>
      </c>
      <c r="E157" s="4" t="s">
        <v>113</v>
      </c>
    </row>
    <row r="158" spans="1:5" s="3" customFormat="1" ht="12.75">
      <c r="A158" s="6">
        <f t="shared" si="2"/>
        <v>150</v>
      </c>
      <c r="B158" s="5" t="s">
        <v>30</v>
      </c>
      <c r="C158" s="6">
        <v>1040222</v>
      </c>
      <c r="D158" s="4">
        <v>16409.52</v>
      </c>
      <c r="E158" s="4" t="s">
        <v>113</v>
      </c>
    </row>
    <row r="159" spans="1:5" s="3" customFormat="1" ht="12.75">
      <c r="A159" s="6">
        <f t="shared" si="2"/>
        <v>151</v>
      </c>
      <c r="B159" s="5" t="s">
        <v>30</v>
      </c>
      <c r="C159" s="6">
        <v>1040223</v>
      </c>
      <c r="D159" s="4">
        <v>16409.52</v>
      </c>
      <c r="E159" s="4" t="s">
        <v>113</v>
      </c>
    </row>
    <row r="160" spans="1:5" s="3" customFormat="1" ht="12.75">
      <c r="A160" s="6">
        <f t="shared" si="2"/>
        <v>152</v>
      </c>
      <c r="B160" s="5" t="s">
        <v>35</v>
      </c>
      <c r="C160" s="6">
        <v>1040224</v>
      </c>
      <c r="D160" s="4">
        <v>28432.04</v>
      </c>
      <c r="E160" s="4" t="s">
        <v>113</v>
      </c>
    </row>
    <row r="161" spans="1:5" s="3" customFormat="1" ht="12.75">
      <c r="A161" s="6">
        <f t="shared" si="2"/>
        <v>153</v>
      </c>
      <c r="B161" s="5" t="s">
        <v>186</v>
      </c>
      <c r="C161" s="6">
        <v>1040357</v>
      </c>
      <c r="D161" s="4">
        <v>8600</v>
      </c>
      <c r="E161" s="4" t="s">
        <v>113</v>
      </c>
    </row>
    <row r="162" spans="1:5" s="3" customFormat="1" ht="12.75">
      <c r="A162" s="6">
        <f t="shared" si="2"/>
        <v>154</v>
      </c>
      <c r="B162" s="5" t="s">
        <v>54</v>
      </c>
      <c r="C162" s="6">
        <v>1040328</v>
      </c>
      <c r="D162" s="4">
        <v>9950</v>
      </c>
      <c r="E162" s="4" t="s">
        <v>113</v>
      </c>
    </row>
    <row r="163" spans="1:5" s="3" customFormat="1" ht="12.75">
      <c r="A163" s="6">
        <f t="shared" si="2"/>
        <v>155</v>
      </c>
      <c r="B163" s="5" t="s">
        <v>54</v>
      </c>
      <c r="C163" s="6">
        <v>1040329</v>
      </c>
      <c r="D163" s="4">
        <v>9950</v>
      </c>
      <c r="E163" s="4" t="s">
        <v>113</v>
      </c>
    </row>
    <row r="164" spans="1:5" s="3" customFormat="1" ht="12.75">
      <c r="A164" s="6">
        <f t="shared" si="2"/>
        <v>156</v>
      </c>
      <c r="B164" s="5" t="s">
        <v>54</v>
      </c>
      <c r="C164" s="6">
        <v>1040330</v>
      </c>
      <c r="D164" s="4">
        <v>9950</v>
      </c>
      <c r="E164" s="4" t="s">
        <v>113</v>
      </c>
    </row>
    <row r="165" spans="1:5" s="3" customFormat="1" ht="12.75">
      <c r="A165" s="6">
        <f t="shared" si="2"/>
        <v>157</v>
      </c>
      <c r="B165" s="5" t="s">
        <v>54</v>
      </c>
      <c r="C165" s="6">
        <v>1040331</v>
      </c>
      <c r="D165" s="4">
        <v>9950</v>
      </c>
      <c r="E165" s="4" t="s">
        <v>113</v>
      </c>
    </row>
    <row r="166" spans="1:5" s="3" customFormat="1" ht="12.75">
      <c r="A166" s="6">
        <f t="shared" si="2"/>
        <v>158</v>
      </c>
      <c r="B166" s="5" t="s">
        <v>54</v>
      </c>
      <c r="C166" s="6">
        <v>1040332</v>
      </c>
      <c r="D166" s="4">
        <v>9950</v>
      </c>
      <c r="E166" s="4" t="s">
        <v>113</v>
      </c>
    </row>
    <row r="167" spans="1:5" s="3" customFormat="1" ht="12.75">
      <c r="A167" s="6">
        <f t="shared" si="2"/>
        <v>159</v>
      </c>
      <c r="B167" s="5" t="s">
        <v>54</v>
      </c>
      <c r="C167" s="6">
        <v>1040333</v>
      </c>
      <c r="D167" s="4">
        <v>9950</v>
      </c>
      <c r="E167" s="4" t="s">
        <v>113</v>
      </c>
    </row>
    <row r="168" spans="1:5" s="3" customFormat="1" ht="12.75">
      <c r="A168" s="6">
        <f t="shared" si="2"/>
        <v>160</v>
      </c>
      <c r="B168" s="5" t="s">
        <v>54</v>
      </c>
      <c r="C168" s="6">
        <v>1040334</v>
      </c>
      <c r="D168" s="4">
        <v>9950</v>
      </c>
      <c r="E168" s="4" t="s">
        <v>113</v>
      </c>
    </row>
    <row r="169" spans="1:5" s="3" customFormat="1" ht="12.75">
      <c r="A169" s="6">
        <f t="shared" si="2"/>
        <v>161</v>
      </c>
      <c r="B169" s="5" t="s">
        <v>54</v>
      </c>
      <c r="C169" s="6">
        <v>1040335</v>
      </c>
      <c r="D169" s="4">
        <v>9950</v>
      </c>
      <c r="E169" s="4" t="s">
        <v>113</v>
      </c>
    </row>
    <row r="170" spans="1:5" s="3" customFormat="1" ht="12.75">
      <c r="A170" s="6">
        <f t="shared" si="2"/>
        <v>162</v>
      </c>
      <c r="B170" s="5" t="s">
        <v>54</v>
      </c>
      <c r="C170" s="6">
        <v>1040336</v>
      </c>
      <c r="D170" s="4">
        <v>9950</v>
      </c>
      <c r="E170" s="4" t="s">
        <v>113</v>
      </c>
    </row>
    <row r="171" spans="1:5" s="3" customFormat="1" ht="12.75">
      <c r="A171" s="6">
        <f t="shared" si="2"/>
        <v>163</v>
      </c>
      <c r="B171" s="5" t="s">
        <v>54</v>
      </c>
      <c r="C171" s="6">
        <v>1040337</v>
      </c>
      <c r="D171" s="4">
        <v>9950</v>
      </c>
      <c r="E171" s="4" t="s">
        <v>113</v>
      </c>
    </row>
    <row r="172" spans="1:5" s="3" customFormat="1" ht="12.75">
      <c r="A172" s="6">
        <f t="shared" si="2"/>
        <v>164</v>
      </c>
      <c r="B172" s="5" t="s">
        <v>175</v>
      </c>
      <c r="C172" s="6">
        <v>1040032</v>
      </c>
      <c r="D172" s="4">
        <v>28475.51</v>
      </c>
      <c r="E172" s="4" t="s">
        <v>113</v>
      </c>
    </row>
    <row r="173" spans="1:5" s="3" customFormat="1" ht="12.75">
      <c r="A173" s="6">
        <f t="shared" si="2"/>
        <v>165</v>
      </c>
      <c r="B173" s="5" t="s">
        <v>43</v>
      </c>
      <c r="C173" s="6">
        <v>1040284</v>
      </c>
      <c r="D173" s="4">
        <v>7770</v>
      </c>
      <c r="E173" s="4" t="s">
        <v>113</v>
      </c>
    </row>
    <row r="174" spans="1:5" s="3" customFormat="1" ht="12.75">
      <c r="A174" s="6">
        <f t="shared" si="2"/>
        <v>166</v>
      </c>
      <c r="B174" s="5" t="s">
        <v>45</v>
      </c>
      <c r="C174" s="6">
        <v>1040290</v>
      </c>
      <c r="D174" s="4">
        <v>3340</v>
      </c>
      <c r="E174" s="4" t="s">
        <v>113</v>
      </c>
    </row>
    <row r="175" spans="1:5" s="3" customFormat="1" ht="12.75">
      <c r="A175" s="6">
        <f t="shared" si="2"/>
        <v>167</v>
      </c>
      <c r="B175" s="5" t="s">
        <v>24</v>
      </c>
      <c r="C175" s="6">
        <v>1040169</v>
      </c>
      <c r="D175" s="4">
        <v>3149.28</v>
      </c>
      <c r="E175" s="4" t="s">
        <v>113</v>
      </c>
    </row>
    <row r="176" spans="1:5" s="3" customFormat="1" ht="12.75">
      <c r="A176" s="6">
        <f t="shared" si="2"/>
        <v>168</v>
      </c>
      <c r="B176" s="5" t="s">
        <v>184</v>
      </c>
      <c r="C176" s="6">
        <v>1040034</v>
      </c>
      <c r="D176" s="4">
        <v>10525.55</v>
      </c>
      <c r="E176" s="4" t="s">
        <v>113</v>
      </c>
    </row>
    <row r="177" spans="1:5" s="3" customFormat="1" ht="12.75">
      <c r="A177" s="6">
        <f t="shared" si="2"/>
        <v>169</v>
      </c>
      <c r="B177" s="5" t="s">
        <v>202</v>
      </c>
      <c r="C177" s="6">
        <v>1040033</v>
      </c>
      <c r="D177" s="4">
        <v>16491.02</v>
      </c>
      <c r="E177" s="4" t="s">
        <v>113</v>
      </c>
    </row>
    <row r="178" spans="1:5" s="3" customFormat="1" ht="12.75">
      <c r="A178" s="6">
        <f>A177+1</f>
        <v>170</v>
      </c>
      <c r="B178" s="5" t="s">
        <v>185</v>
      </c>
      <c r="C178" s="6">
        <v>1040171</v>
      </c>
      <c r="D178" s="4">
        <v>5536.44</v>
      </c>
      <c r="E178" s="4" t="s">
        <v>113</v>
      </c>
    </row>
    <row r="179" spans="1:5" s="3" customFormat="1" ht="12.75">
      <c r="A179" s="6">
        <f>A178+1</f>
        <v>171</v>
      </c>
      <c r="B179" s="5" t="s">
        <v>46</v>
      </c>
      <c r="C179" s="6">
        <v>1040301</v>
      </c>
      <c r="D179" s="4">
        <v>19271.6</v>
      </c>
      <c r="E179" s="4" t="s">
        <v>113</v>
      </c>
    </row>
    <row r="180" spans="1:5" s="3" customFormat="1" ht="12.75">
      <c r="A180" s="6">
        <f aca="true" t="shared" si="3" ref="A180:A243">A179+1</f>
        <v>172</v>
      </c>
      <c r="B180" s="5" t="s">
        <v>67</v>
      </c>
      <c r="C180" s="6">
        <v>1040378</v>
      </c>
      <c r="D180" s="4">
        <v>4200</v>
      </c>
      <c r="E180" s="4" t="s">
        <v>113</v>
      </c>
    </row>
    <row r="181" spans="1:5" s="3" customFormat="1" ht="12.75">
      <c r="A181" s="6">
        <f t="shared" si="3"/>
        <v>173</v>
      </c>
      <c r="B181" s="5" t="s">
        <v>63</v>
      </c>
      <c r="C181" s="6">
        <v>1040371</v>
      </c>
      <c r="D181" s="4">
        <v>14800</v>
      </c>
      <c r="E181" s="4" t="s">
        <v>113</v>
      </c>
    </row>
    <row r="182" spans="1:5" s="3" customFormat="1" ht="12.75">
      <c r="A182" s="6">
        <f t="shared" si="3"/>
        <v>174</v>
      </c>
      <c r="B182" s="5" t="s">
        <v>169</v>
      </c>
      <c r="C182" s="6">
        <v>1040256</v>
      </c>
      <c r="D182" s="4">
        <v>5610</v>
      </c>
      <c r="E182" s="4" t="s">
        <v>113</v>
      </c>
    </row>
    <row r="183" spans="1:5" s="3" customFormat="1" ht="12.75">
      <c r="A183" s="6">
        <f t="shared" si="3"/>
        <v>175</v>
      </c>
      <c r="B183" s="5" t="s">
        <v>183</v>
      </c>
      <c r="C183" s="6">
        <v>1040381</v>
      </c>
      <c r="D183" s="4">
        <v>3120</v>
      </c>
      <c r="E183" s="4" t="s">
        <v>113</v>
      </c>
    </row>
    <row r="184" spans="1:5" s="3" customFormat="1" ht="12.75">
      <c r="A184" s="6">
        <f t="shared" si="3"/>
        <v>176</v>
      </c>
      <c r="B184" s="5" t="s">
        <v>183</v>
      </c>
      <c r="C184" s="6">
        <v>1040382</v>
      </c>
      <c r="D184" s="4">
        <v>3120</v>
      </c>
      <c r="E184" s="4" t="s">
        <v>113</v>
      </c>
    </row>
    <row r="185" spans="1:5" s="3" customFormat="1" ht="12.75">
      <c r="A185" s="6">
        <f t="shared" si="3"/>
        <v>177</v>
      </c>
      <c r="B185" s="5" t="s">
        <v>183</v>
      </c>
      <c r="C185" s="6">
        <v>1040380</v>
      </c>
      <c r="D185" s="4">
        <v>3120</v>
      </c>
      <c r="E185" s="4" t="s">
        <v>113</v>
      </c>
    </row>
    <row r="186" spans="1:5" s="3" customFormat="1" ht="12.75">
      <c r="A186" s="6">
        <f t="shared" si="3"/>
        <v>178</v>
      </c>
      <c r="B186" s="5" t="s">
        <v>70</v>
      </c>
      <c r="C186" s="6">
        <v>1040186</v>
      </c>
      <c r="D186" s="4">
        <v>7637.76</v>
      </c>
      <c r="E186" s="4" t="s">
        <v>113</v>
      </c>
    </row>
    <row r="187" spans="1:5" s="3" customFormat="1" ht="12.75">
      <c r="A187" s="6">
        <f t="shared" si="3"/>
        <v>179</v>
      </c>
      <c r="B187" s="5" t="s">
        <v>162</v>
      </c>
      <c r="C187" s="6">
        <v>1040062</v>
      </c>
      <c r="D187" s="4">
        <v>6072</v>
      </c>
      <c r="E187" s="4" t="s">
        <v>113</v>
      </c>
    </row>
    <row r="188" spans="1:5" s="3" customFormat="1" ht="12.75">
      <c r="A188" s="6">
        <f t="shared" si="3"/>
        <v>180</v>
      </c>
      <c r="B188" s="5" t="s">
        <v>58</v>
      </c>
      <c r="C188" s="6">
        <v>1040364</v>
      </c>
      <c r="D188" s="4">
        <v>3500</v>
      </c>
      <c r="E188" s="4" t="s">
        <v>113</v>
      </c>
    </row>
    <row r="189" spans="1:5" s="3" customFormat="1" ht="12.75">
      <c r="A189" s="6">
        <f t="shared" si="3"/>
        <v>181</v>
      </c>
      <c r="B189" s="5" t="s">
        <v>41</v>
      </c>
      <c r="C189" s="6">
        <v>1040280</v>
      </c>
      <c r="D189" s="4">
        <v>11690</v>
      </c>
      <c r="E189" s="4" t="s">
        <v>113</v>
      </c>
    </row>
    <row r="190" spans="1:5" s="3" customFormat="1" ht="12.75">
      <c r="A190" s="6">
        <f t="shared" si="3"/>
        <v>182</v>
      </c>
      <c r="B190" s="5" t="s">
        <v>198</v>
      </c>
      <c r="C190" s="6">
        <v>1040394</v>
      </c>
      <c r="D190" s="4">
        <v>22160</v>
      </c>
      <c r="E190" s="4" t="s">
        <v>113</v>
      </c>
    </row>
    <row r="191" spans="1:5" s="3" customFormat="1" ht="12.75">
      <c r="A191" s="6">
        <f t="shared" si="3"/>
        <v>183</v>
      </c>
      <c r="B191" s="5" t="s">
        <v>57</v>
      </c>
      <c r="C191" s="6">
        <v>1040353</v>
      </c>
      <c r="D191" s="4">
        <v>7880</v>
      </c>
      <c r="E191" s="4" t="s">
        <v>113</v>
      </c>
    </row>
    <row r="192" spans="1:5" s="3" customFormat="1" ht="12.75">
      <c r="A192" s="6">
        <f t="shared" si="3"/>
        <v>184</v>
      </c>
      <c r="B192" s="5" t="s">
        <v>143</v>
      </c>
      <c r="C192" s="6">
        <v>1040198</v>
      </c>
      <c r="D192" s="4">
        <v>4777.5</v>
      </c>
      <c r="E192" s="4" t="s">
        <v>113</v>
      </c>
    </row>
    <row r="193" spans="1:5" s="3" customFormat="1" ht="12.75">
      <c r="A193" s="6">
        <f t="shared" si="3"/>
        <v>185</v>
      </c>
      <c r="B193" s="5" t="s">
        <v>52</v>
      </c>
      <c r="C193" s="6">
        <v>1040312</v>
      </c>
      <c r="D193" s="4">
        <v>10000</v>
      </c>
      <c r="E193" s="4" t="s">
        <v>113</v>
      </c>
    </row>
    <row r="194" spans="1:5" s="3" customFormat="1" ht="12.75">
      <c r="A194" s="6">
        <f t="shared" si="3"/>
        <v>186</v>
      </c>
      <c r="B194" s="5" t="s">
        <v>207</v>
      </c>
      <c r="C194" s="6">
        <v>1050029</v>
      </c>
      <c r="D194" s="4">
        <v>20000</v>
      </c>
      <c r="E194" s="4" t="s">
        <v>113</v>
      </c>
    </row>
    <row r="195" spans="1:5" s="3" customFormat="1" ht="12.75">
      <c r="A195" s="6">
        <f t="shared" si="3"/>
        <v>187</v>
      </c>
      <c r="B195" s="5" t="s">
        <v>82</v>
      </c>
      <c r="C195" s="6">
        <v>1060012</v>
      </c>
      <c r="D195" s="4">
        <v>15720.06</v>
      </c>
      <c r="E195" s="4" t="s">
        <v>113</v>
      </c>
    </row>
    <row r="196" spans="1:5" s="3" customFormat="1" ht="12.75">
      <c r="A196" s="6">
        <f t="shared" si="3"/>
        <v>188</v>
      </c>
      <c r="B196" s="5" t="s">
        <v>79</v>
      </c>
      <c r="C196" s="6">
        <v>1060005</v>
      </c>
      <c r="D196" s="4">
        <v>5928</v>
      </c>
      <c r="E196" s="4" t="s">
        <v>113</v>
      </c>
    </row>
    <row r="197" spans="1:5" s="3" customFormat="1" ht="12.75">
      <c r="A197" s="6">
        <f t="shared" si="3"/>
        <v>189</v>
      </c>
      <c r="B197" s="5" t="s">
        <v>79</v>
      </c>
      <c r="C197" s="6">
        <v>1060229</v>
      </c>
      <c r="D197" s="4">
        <v>5265</v>
      </c>
      <c r="E197" s="4" t="s">
        <v>113</v>
      </c>
    </row>
    <row r="198" spans="1:5" s="3" customFormat="1" ht="12.75">
      <c r="A198" s="6">
        <f t="shared" si="3"/>
        <v>190</v>
      </c>
      <c r="B198" s="5" t="s">
        <v>79</v>
      </c>
      <c r="C198" s="6">
        <v>1060230</v>
      </c>
      <c r="D198" s="4">
        <v>5265</v>
      </c>
      <c r="E198" s="4" t="s">
        <v>113</v>
      </c>
    </row>
    <row r="199" spans="1:5" s="3" customFormat="1" ht="12.75">
      <c r="A199" s="6">
        <f t="shared" si="3"/>
        <v>191</v>
      </c>
      <c r="B199" s="5" t="s">
        <v>80</v>
      </c>
      <c r="C199" s="6">
        <v>1060006</v>
      </c>
      <c r="D199" s="4">
        <v>6567.54</v>
      </c>
      <c r="E199" s="4" t="s">
        <v>113</v>
      </c>
    </row>
    <row r="200" spans="1:5" s="3" customFormat="1" ht="12.75">
      <c r="A200" s="6">
        <f t="shared" si="3"/>
        <v>192</v>
      </c>
      <c r="B200" s="5" t="s">
        <v>87</v>
      </c>
      <c r="C200" s="6">
        <v>1060026</v>
      </c>
      <c r="D200" s="4">
        <v>3259.26</v>
      </c>
      <c r="E200" s="4" t="s">
        <v>113</v>
      </c>
    </row>
    <row r="201" spans="1:5" s="3" customFormat="1" ht="12.75">
      <c r="A201" s="6">
        <f t="shared" si="3"/>
        <v>193</v>
      </c>
      <c r="B201" s="5" t="s">
        <v>92</v>
      </c>
      <c r="C201" s="6">
        <v>1060062</v>
      </c>
      <c r="D201" s="4">
        <v>3940.98</v>
      </c>
      <c r="E201" s="4" t="s">
        <v>113</v>
      </c>
    </row>
    <row r="202" spans="1:5" s="3" customFormat="1" ht="12.75">
      <c r="A202" s="6">
        <f t="shared" si="3"/>
        <v>194</v>
      </c>
      <c r="B202" s="5" t="s">
        <v>92</v>
      </c>
      <c r="C202" s="6">
        <v>1060061</v>
      </c>
      <c r="D202" s="4">
        <v>3940.98</v>
      </c>
      <c r="E202" s="4" t="s">
        <v>113</v>
      </c>
    </row>
    <row r="203" spans="1:5" s="3" customFormat="1" ht="12.75">
      <c r="A203" s="6">
        <f t="shared" si="3"/>
        <v>195</v>
      </c>
      <c r="B203" s="5" t="s">
        <v>93</v>
      </c>
      <c r="C203" s="6">
        <v>1060070</v>
      </c>
      <c r="D203" s="4">
        <v>4959</v>
      </c>
      <c r="E203" s="4" t="s">
        <v>113</v>
      </c>
    </row>
    <row r="204" spans="1:5" s="3" customFormat="1" ht="12.75">
      <c r="A204" s="6">
        <f t="shared" si="3"/>
        <v>196</v>
      </c>
      <c r="B204" s="5" t="s">
        <v>94</v>
      </c>
      <c r="C204" s="6">
        <v>1060071</v>
      </c>
      <c r="D204" s="4">
        <v>4719.6</v>
      </c>
      <c r="E204" s="4" t="s">
        <v>113</v>
      </c>
    </row>
    <row r="205" spans="1:5" s="3" customFormat="1" ht="12.75">
      <c r="A205" s="6">
        <f t="shared" si="3"/>
        <v>197</v>
      </c>
      <c r="B205" s="5" t="s">
        <v>95</v>
      </c>
      <c r="C205" s="6">
        <v>1060072</v>
      </c>
      <c r="D205" s="4">
        <v>4959</v>
      </c>
      <c r="E205" s="4" t="s">
        <v>113</v>
      </c>
    </row>
    <row r="206" spans="1:5" s="3" customFormat="1" ht="12.75">
      <c r="A206" s="6">
        <f t="shared" si="3"/>
        <v>198</v>
      </c>
      <c r="B206" s="5" t="s">
        <v>90</v>
      </c>
      <c r="C206" s="6">
        <v>1060054</v>
      </c>
      <c r="D206" s="4">
        <v>4790.67</v>
      </c>
      <c r="E206" s="4" t="s">
        <v>113</v>
      </c>
    </row>
    <row r="207" spans="1:5" s="3" customFormat="1" ht="12.75">
      <c r="A207" s="6">
        <f t="shared" si="3"/>
        <v>199</v>
      </c>
      <c r="B207" s="5" t="s">
        <v>89</v>
      </c>
      <c r="C207" s="6">
        <v>1060051</v>
      </c>
      <c r="D207" s="4">
        <v>3794.35</v>
      </c>
      <c r="E207" s="4" t="s">
        <v>113</v>
      </c>
    </row>
    <row r="208" spans="1:5" s="3" customFormat="1" ht="12.75">
      <c r="A208" s="6">
        <f t="shared" si="3"/>
        <v>200</v>
      </c>
      <c r="B208" s="5" t="s">
        <v>83</v>
      </c>
      <c r="C208" s="6">
        <v>1060013</v>
      </c>
      <c r="D208" s="4">
        <v>9257.94</v>
      </c>
      <c r="E208" s="4" t="s">
        <v>113</v>
      </c>
    </row>
    <row r="209" spans="1:5" s="3" customFormat="1" ht="12.75">
      <c r="A209" s="6">
        <f t="shared" si="3"/>
        <v>201</v>
      </c>
      <c r="B209" s="5" t="s">
        <v>214</v>
      </c>
      <c r="C209" s="6">
        <v>1060009</v>
      </c>
      <c r="D209" s="4">
        <v>13693.35</v>
      </c>
      <c r="E209" s="4" t="s">
        <v>113</v>
      </c>
    </row>
    <row r="210" spans="1:5" s="3" customFormat="1" ht="12.75">
      <c r="A210" s="6">
        <f t="shared" si="3"/>
        <v>202</v>
      </c>
      <c r="B210" s="5" t="s">
        <v>192</v>
      </c>
      <c r="C210" s="6">
        <v>1060214</v>
      </c>
      <c r="D210" s="4">
        <v>7342</v>
      </c>
      <c r="E210" s="4" t="s">
        <v>113</v>
      </c>
    </row>
    <row r="211" spans="1:5" s="3" customFormat="1" ht="12.75">
      <c r="A211" s="6">
        <f t="shared" si="3"/>
        <v>203</v>
      </c>
      <c r="B211" s="5" t="s">
        <v>111</v>
      </c>
      <c r="C211" s="6">
        <v>1060263</v>
      </c>
      <c r="D211" s="4">
        <v>25303.06</v>
      </c>
      <c r="E211" s="4" t="s">
        <v>113</v>
      </c>
    </row>
    <row r="212" spans="1:5" s="3" customFormat="1" ht="38.25">
      <c r="A212" s="6">
        <f t="shared" si="3"/>
        <v>204</v>
      </c>
      <c r="B212" s="13" t="s">
        <v>212</v>
      </c>
      <c r="C212" s="6">
        <v>1060267</v>
      </c>
      <c r="D212" s="4">
        <v>3500</v>
      </c>
      <c r="E212" s="4" t="s">
        <v>113</v>
      </c>
    </row>
    <row r="213" spans="1:5" s="3" customFormat="1" ht="12.75">
      <c r="A213" s="6">
        <f t="shared" si="3"/>
        <v>205</v>
      </c>
      <c r="B213" s="13" t="s">
        <v>218</v>
      </c>
      <c r="C213" s="6">
        <v>1060224</v>
      </c>
      <c r="D213" s="4">
        <v>12591</v>
      </c>
      <c r="E213" s="4" t="s">
        <v>113</v>
      </c>
    </row>
    <row r="214" spans="1:5" s="3" customFormat="1" ht="12.75">
      <c r="A214" s="6">
        <f t="shared" si="3"/>
        <v>206</v>
      </c>
      <c r="B214" s="5" t="s">
        <v>102</v>
      </c>
      <c r="C214" s="6">
        <v>1060193</v>
      </c>
      <c r="D214" s="4">
        <v>16500</v>
      </c>
      <c r="E214" s="4" t="s">
        <v>113</v>
      </c>
    </row>
    <row r="215" spans="1:5" s="3" customFormat="1" ht="12.75">
      <c r="A215" s="6">
        <f t="shared" si="3"/>
        <v>207</v>
      </c>
      <c r="B215" s="5" t="s">
        <v>106</v>
      </c>
      <c r="C215" s="6">
        <v>1060253</v>
      </c>
      <c r="D215" s="4">
        <v>6900</v>
      </c>
      <c r="E215" s="4" t="s">
        <v>113</v>
      </c>
    </row>
    <row r="216" spans="1:5" s="3" customFormat="1" ht="12.75">
      <c r="A216" s="6">
        <f t="shared" si="3"/>
        <v>208</v>
      </c>
      <c r="B216" s="5" t="s">
        <v>106</v>
      </c>
      <c r="C216" s="6">
        <v>1060211</v>
      </c>
      <c r="D216" s="4">
        <v>6200</v>
      </c>
      <c r="E216" s="4" t="s">
        <v>113</v>
      </c>
    </row>
    <row r="217" spans="1:5" s="3" customFormat="1" ht="12.75">
      <c r="A217" s="6">
        <f t="shared" si="3"/>
        <v>209</v>
      </c>
      <c r="B217" s="5" t="s">
        <v>209</v>
      </c>
      <c r="C217" s="6">
        <v>1060110</v>
      </c>
      <c r="D217" s="4">
        <v>4558.2</v>
      </c>
      <c r="E217" s="4" t="s">
        <v>113</v>
      </c>
    </row>
    <row r="218" spans="1:5" s="3" customFormat="1" ht="12.75">
      <c r="A218" s="6">
        <f t="shared" si="3"/>
        <v>210</v>
      </c>
      <c r="B218" s="5" t="s">
        <v>216</v>
      </c>
      <c r="C218" s="6">
        <v>1060225</v>
      </c>
      <c r="D218" s="4">
        <v>9690</v>
      </c>
      <c r="E218" s="4" t="s">
        <v>113</v>
      </c>
    </row>
    <row r="219" spans="1:5" s="3" customFormat="1" ht="12.75">
      <c r="A219" s="6">
        <f t="shared" si="3"/>
        <v>211</v>
      </c>
      <c r="B219" s="5" t="s">
        <v>81</v>
      </c>
      <c r="C219" s="6">
        <v>1060010</v>
      </c>
      <c r="D219" s="4">
        <v>17048.48</v>
      </c>
      <c r="E219" s="4" t="s">
        <v>113</v>
      </c>
    </row>
    <row r="220" spans="1:5" s="3" customFormat="1" ht="12.75">
      <c r="A220" s="6">
        <f t="shared" si="3"/>
        <v>212</v>
      </c>
      <c r="B220" s="5" t="s">
        <v>105</v>
      </c>
      <c r="C220" s="6">
        <v>1060242</v>
      </c>
      <c r="D220" s="4">
        <v>4648</v>
      </c>
      <c r="E220" s="4" t="s">
        <v>113</v>
      </c>
    </row>
    <row r="221" spans="1:5" s="3" customFormat="1" ht="12.75">
      <c r="A221" s="6">
        <f t="shared" si="3"/>
        <v>213</v>
      </c>
      <c r="B221" s="5" t="s">
        <v>105</v>
      </c>
      <c r="C221" s="6">
        <v>1060243</v>
      </c>
      <c r="D221" s="4">
        <v>4648</v>
      </c>
      <c r="E221" s="4" t="s">
        <v>113</v>
      </c>
    </row>
    <row r="222" spans="1:5" s="3" customFormat="1" ht="12.75">
      <c r="A222" s="6">
        <f t="shared" si="3"/>
        <v>214</v>
      </c>
      <c r="B222" s="5" t="s">
        <v>105</v>
      </c>
      <c r="C222" s="6">
        <v>1060244</v>
      </c>
      <c r="D222" s="4">
        <v>4648</v>
      </c>
      <c r="E222" s="4" t="s">
        <v>113</v>
      </c>
    </row>
    <row r="223" spans="1:5" s="3" customFormat="1" ht="12.75">
      <c r="A223" s="6">
        <f t="shared" si="3"/>
        <v>215</v>
      </c>
      <c r="B223" s="5" t="s">
        <v>105</v>
      </c>
      <c r="C223" s="6">
        <v>1060245</v>
      </c>
      <c r="D223" s="4">
        <v>4648</v>
      </c>
      <c r="E223" s="4" t="s">
        <v>113</v>
      </c>
    </row>
    <row r="224" spans="1:5" s="3" customFormat="1" ht="12.75">
      <c r="A224" s="6">
        <f t="shared" si="3"/>
        <v>216</v>
      </c>
      <c r="B224" s="5" t="s">
        <v>86</v>
      </c>
      <c r="C224" s="6">
        <v>1060016</v>
      </c>
      <c r="D224" s="4">
        <v>16784.02</v>
      </c>
      <c r="E224" s="4" t="s">
        <v>113</v>
      </c>
    </row>
    <row r="225" spans="1:5" s="3" customFormat="1" ht="12.75">
      <c r="A225" s="6">
        <f t="shared" si="3"/>
        <v>217</v>
      </c>
      <c r="B225" s="5" t="s">
        <v>84</v>
      </c>
      <c r="C225" s="6">
        <v>1060014</v>
      </c>
      <c r="D225" s="4">
        <v>11730.41</v>
      </c>
      <c r="E225" s="4" t="s">
        <v>113</v>
      </c>
    </row>
    <row r="226" spans="1:5" s="3" customFormat="1" ht="12.75">
      <c r="A226" s="6">
        <f t="shared" si="3"/>
        <v>218</v>
      </c>
      <c r="B226" s="5" t="s">
        <v>85</v>
      </c>
      <c r="C226" s="6">
        <v>1060015</v>
      </c>
      <c r="D226" s="4">
        <v>15414.42</v>
      </c>
      <c r="E226" s="4" t="s">
        <v>113</v>
      </c>
    </row>
    <row r="227" spans="1:5" s="3" customFormat="1" ht="12.75">
      <c r="A227" s="6">
        <f t="shared" si="3"/>
        <v>219</v>
      </c>
      <c r="B227" s="5" t="s">
        <v>217</v>
      </c>
      <c r="C227" s="6">
        <v>1060002</v>
      </c>
      <c r="D227" s="4">
        <v>13896.34</v>
      </c>
      <c r="E227" s="4" t="s">
        <v>113</v>
      </c>
    </row>
    <row r="228" spans="1:5" s="3" customFormat="1" ht="12.75">
      <c r="A228" s="6">
        <f t="shared" si="3"/>
        <v>220</v>
      </c>
      <c r="B228" s="5" t="s">
        <v>98</v>
      </c>
      <c r="C228" s="6">
        <v>1060154</v>
      </c>
      <c r="D228" s="4">
        <v>3798.5</v>
      </c>
      <c r="E228" s="4" t="s">
        <v>113</v>
      </c>
    </row>
    <row r="229" spans="1:5" s="3" customFormat="1" ht="12.75">
      <c r="A229" s="6">
        <f t="shared" si="3"/>
        <v>221</v>
      </c>
      <c r="B229" s="5" t="s">
        <v>219</v>
      </c>
      <c r="C229" s="6">
        <v>1060251</v>
      </c>
      <c r="D229" s="4">
        <v>3200</v>
      </c>
      <c r="E229" s="4" t="s">
        <v>113</v>
      </c>
    </row>
    <row r="230" spans="1:5" s="3" customFormat="1" ht="12.75">
      <c r="A230" s="6">
        <f t="shared" si="3"/>
        <v>222</v>
      </c>
      <c r="B230" s="5" t="s">
        <v>219</v>
      </c>
      <c r="C230" s="6">
        <v>1060252</v>
      </c>
      <c r="D230" s="4">
        <v>3200</v>
      </c>
      <c r="E230" s="4" t="s">
        <v>113</v>
      </c>
    </row>
    <row r="231" spans="1:5" s="3" customFormat="1" ht="12.75">
      <c r="A231" s="6">
        <f t="shared" si="3"/>
        <v>223</v>
      </c>
      <c r="B231" s="5" t="s">
        <v>219</v>
      </c>
      <c r="C231" s="6">
        <v>1060250</v>
      </c>
      <c r="D231" s="4">
        <v>3200</v>
      </c>
      <c r="E231" s="4" t="s">
        <v>113</v>
      </c>
    </row>
    <row r="232" spans="1:5" s="3" customFormat="1" ht="12.75">
      <c r="A232" s="6">
        <f t="shared" si="3"/>
        <v>224</v>
      </c>
      <c r="B232" s="5" t="s">
        <v>101</v>
      </c>
      <c r="C232" s="6">
        <v>1060192</v>
      </c>
      <c r="D232" s="4">
        <v>3700.01</v>
      </c>
      <c r="E232" s="4" t="s">
        <v>113</v>
      </c>
    </row>
    <row r="233" spans="1:5" s="3" customFormat="1" ht="12.75">
      <c r="A233" s="6">
        <f t="shared" si="3"/>
        <v>225</v>
      </c>
      <c r="B233" s="5" t="s">
        <v>101</v>
      </c>
      <c r="C233" s="6">
        <v>1060203</v>
      </c>
      <c r="D233" s="4">
        <v>3700.01</v>
      </c>
      <c r="E233" s="4" t="s">
        <v>113</v>
      </c>
    </row>
    <row r="234" spans="1:5" s="3" customFormat="1" ht="12.75">
      <c r="A234" s="6">
        <f t="shared" si="3"/>
        <v>226</v>
      </c>
      <c r="B234" s="5" t="s">
        <v>101</v>
      </c>
      <c r="C234" s="6">
        <v>1060201</v>
      </c>
      <c r="D234" s="4">
        <v>3700.01</v>
      </c>
      <c r="E234" s="4" t="s">
        <v>113</v>
      </c>
    </row>
    <row r="235" spans="1:5" s="3" customFormat="1" ht="12.75">
      <c r="A235" s="6">
        <f t="shared" si="3"/>
        <v>227</v>
      </c>
      <c r="B235" s="5" t="s">
        <v>101</v>
      </c>
      <c r="C235" s="6">
        <v>1060202</v>
      </c>
      <c r="D235" s="4">
        <v>3700.01</v>
      </c>
      <c r="E235" s="4" t="s">
        <v>113</v>
      </c>
    </row>
    <row r="236" spans="1:5" s="3" customFormat="1" ht="12.75">
      <c r="A236" s="6">
        <f t="shared" si="3"/>
        <v>228</v>
      </c>
      <c r="B236" s="5" t="s">
        <v>103</v>
      </c>
      <c r="C236" s="6">
        <v>1060198</v>
      </c>
      <c r="D236" s="4">
        <v>3380</v>
      </c>
      <c r="E236" s="4" t="s">
        <v>113</v>
      </c>
    </row>
    <row r="237" spans="1:5" s="3" customFormat="1" ht="12.75">
      <c r="A237" s="6">
        <f t="shared" si="3"/>
        <v>229</v>
      </c>
      <c r="B237" s="5" t="s">
        <v>103</v>
      </c>
      <c r="C237" s="6">
        <v>1060207</v>
      </c>
      <c r="D237" s="4">
        <v>3380</v>
      </c>
      <c r="E237" s="4" t="s">
        <v>113</v>
      </c>
    </row>
    <row r="238" spans="1:5" s="3" customFormat="1" ht="12.75">
      <c r="A238" s="6">
        <f t="shared" si="3"/>
        <v>230</v>
      </c>
      <c r="B238" s="5" t="s">
        <v>69</v>
      </c>
      <c r="C238" s="6">
        <v>1060220</v>
      </c>
      <c r="D238" s="4">
        <v>3475.01</v>
      </c>
      <c r="E238" s="4" t="s">
        <v>113</v>
      </c>
    </row>
    <row r="239" spans="1:5" s="3" customFormat="1" ht="12.75">
      <c r="A239" s="6">
        <f t="shared" si="3"/>
        <v>231</v>
      </c>
      <c r="B239" s="5" t="s">
        <v>78</v>
      </c>
      <c r="C239" s="6">
        <v>1060003</v>
      </c>
      <c r="D239" s="4">
        <v>9853.2</v>
      </c>
      <c r="E239" s="4" t="s">
        <v>113</v>
      </c>
    </row>
    <row r="240" spans="1:5" s="3" customFormat="1" ht="12.75">
      <c r="A240" s="6">
        <f t="shared" si="3"/>
        <v>232</v>
      </c>
      <c r="B240" s="5" t="s">
        <v>213</v>
      </c>
      <c r="C240" s="6">
        <v>1060004</v>
      </c>
      <c r="D240" s="4">
        <v>21677.04</v>
      </c>
      <c r="E240" s="4" t="s">
        <v>113</v>
      </c>
    </row>
    <row r="241" spans="1:5" s="3" customFormat="1" ht="12.75">
      <c r="A241" s="6">
        <f t="shared" si="3"/>
        <v>233</v>
      </c>
      <c r="B241" s="5" t="s">
        <v>213</v>
      </c>
      <c r="C241" s="6">
        <v>1060142</v>
      </c>
      <c r="D241" s="4">
        <v>3897.81</v>
      </c>
      <c r="E241" s="4" t="s">
        <v>113</v>
      </c>
    </row>
    <row r="242" spans="1:5" s="3" customFormat="1" ht="12.75">
      <c r="A242" s="6">
        <f t="shared" si="3"/>
        <v>234</v>
      </c>
      <c r="B242" s="5" t="s">
        <v>99</v>
      </c>
      <c r="C242" s="6">
        <v>1060156</v>
      </c>
      <c r="D242" s="4">
        <v>3991.1</v>
      </c>
      <c r="E242" s="4" t="s">
        <v>113</v>
      </c>
    </row>
    <row r="243" spans="1:5" s="3" customFormat="1" ht="12.75">
      <c r="A243" s="6">
        <f t="shared" si="3"/>
        <v>235</v>
      </c>
      <c r="B243" s="5" t="s">
        <v>99</v>
      </c>
      <c r="C243" s="6">
        <v>1060157</v>
      </c>
      <c r="D243" s="4">
        <v>3991.1</v>
      </c>
      <c r="E243" s="4" t="s">
        <v>113</v>
      </c>
    </row>
    <row r="244" spans="1:5" s="3" customFormat="1" ht="12.75">
      <c r="A244" s="6">
        <f aca="true" t="shared" si="4" ref="A244:A260">A243+1</f>
        <v>236</v>
      </c>
      <c r="B244" s="5" t="s">
        <v>210</v>
      </c>
      <c r="C244" s="6">
        <v>1060265</v>
      </c>
      <c r="D244" s="4">
        <v>3599</v>
      </c>
      <c r="E244" s="4" t="s">
        <v>113</v>
      </c>
    </row>
    <row r="245" spans="1:5" s="3" customFormat="1" ht="12.75">
      <c r="A245" s="6">
        <f t="shared" si="4"/>
        <v>237</v>
      </c>
      <c r="B245" s="5" t="s">
        <v>97</v>
      </c>
      <c r="C245" s="6">
        <v>1060151</v>
      </c>
      <c r="D245" s="4">
        <v>6161.06</v>
      </c>
      <c r="E245" s="4" t="s">
        <v>113</v>
      </c>
    </row>
    <row r="246" spans="1:5" s="3" customFormat="1" ht="12.75">
      <c r="A246" s="6">
        <f t="shared" si="4"/>
        <v>238</v>
      </c>
      <c r="B246" s="5" t="s">
        <v>97</v>
      </c>
      <c r="C246" s="6">
        <v>1060152</v>
      </c>
      <c r="D246" s="4">
        <v>6161.06</v>
      </c>
      <c r="E246" s="4" t="s">
        <v>113</v>
      </c>
    </row>
    <row r="247" spans="1:5" s="3" customFormat="1" ht="12.75">
      <c r="A247" s="6">
        <f t="shared" si="4"/>
        <v>239</v>
      </c>
      <c r="B247" s="5" t="s">
        <v>97</v>
      </c>
      <c r="C247" s="6">
        <v>1060153</v>
      </c>
      <c r="D247" s="4">
        <v>6161.06</v>
      </c>
      <c r="E247" s="4" t="s">
        <v>113</v>
      </c>
    </row>
    <row r="248" spans="1:5" s="3" customFormat="1" ht="12.75">
      <c r="A248" s="6">
        <f t="shared" si="4"/>
        <v>240</v>
      </c>
      <c r="B248" s="5" t="s">
        <v>91</v>
      </c>
      <c r="C248" s="6">
        <v>1060055</v>
      </c>
      <c r="D248" s="4">
        <v>3520.29</v>
      </c>
      <c r="E248" s="4" t="s">
        <v>113</v>
      </c>
    </row>
    <row r="249" spans="1:5" s="3" customFormat="1" ht="12.75">
      <c r="A249" s="6">
        <f t="shared" si="4"/>
        <v>241</v>
      </c>
      <c r="B249" s="5" t="s">
        <v>100</v>
      </c>
      <c r="C249" s="6">
        <v>1060168</v>
      </c>
      <c r="D249" s="4">
        <v>8423.65</v>
      </c>
      <c r="E249" s="4" t="s">
        <v>113</v>
      </c>
    </row>
    <row r="250" spans="1:5" s="3" customFormat="1" ht="12.75">
      <c r="A250" s="6">
        <f t="shared" si="4"/>
        <v>242</v>
      </c>
      <c r="B250" s="5" t="s">
        <v>100</v>
      </c>
      <c r="C250" s="6">
        <v>1060169</v>
      </c>
      <c r="D250" s="4">
        <v>8423.65</v>
      </c>
      <c r="E250" s="4" t="s">
        <v>113</v>
      </c>
    </row>
    <row r="251" spans="1:5" s="3" customFormat="1" ht="12.75">
      <c r="A251" s="6">
        <f t="shared" si="4"/>
        <v>243</v>
      </c>
      <c r="B251" s="5" t="s">
        <v>100</v>
      </c>
      <c r="C251" s="6">
        <v>1060200</v>
      </c>
      <c r="D251" s="4">
        <v>8622.2</v>
      </c>
      <c r="E251" s="4" t="s">
        <v>113</v>
      </c>
    </row>
    <row r="252" spans="1:5" s="3" customFormat="1" ht="12.75">
      <c r="A252" s="6">
        <f t="shared" si="4"/>
        <v>244</v>
      </c>
      <c r="B252" s="5" t="s">
        <v>211</v>
      </c>
      <c r="C252" s="6">
        <v>1060216</v>
      </c>
      <c r="D252" s="4">
        <v>7679</v>
      </c>
      <c r="E252" s="4" t="s">
        <v>113</v>
      </c>
    </row>
    <row r="253" spans="1:5" s="3" customFormat="1" ht="12.75">
      <c r="A253" s="6">
        <f t="shared" si="4"/>
        <v>245</v>
      </c>
      <c r="B253" s="5" t="s">
        <v>104</v>
      </c>
      <c r="C253" s="6">
        <v>1060218</v>
      </c>
      <c r="D253" s="4">
        <v>9497</v>
      </c>
      <c r="E253" s="4" t="s">
        <v>113</v>
      </c>
    </row>
    <row r="254" spans="1:5" s="3" customFormat="1" ht="12.75">
      <c r="A254" s="6">
        <f t="shared" si="4"/>
        <v>246</v>
      </c>
      <c r="B254" s="5" t="s">
        <v>104</v>
      </c>
      <c r="C254" s="6">
        <v>1060219</v>
      </c>
      <c r="D254" s="4">
        <v>9497</v>
      </c>
      <c r="E254" s="4" t="s">
        <v>113</v>
      </c>
    </row>
    <row r="255" spans="1:5" s="3" customFormat="1" ht="12.75">
      <c r="A255" s="6">
        <f t="shared" si="4"/>
        <v>247</v>
      </c>
      <c r="B255" s="5" t="s">
        <v>104</v>
      </c>
      <c r="C255" s="6">
        <v>1060239</v>
      </c>
      <c r="D255" s="4">
        <v>8591.8</v>
      </c>
      <c r="E255" s="4"/>
    </row>
    <row r="256" spans="1:5" s="3" customFormat="1" ht="12.75">
      <c r="A256" s="6">
        <f t="shared" si="4"/>
        <v>248</v>
      </c>
      <c r="B256" s="5" t="s">
        <v>104</v>
      </c>
      <c r="C256" s="6">
        <v>1060240</v>
      </c>
      <c r="D256" s="4">
        <v>8591.8</v>
      </c>
      <c r="E256" s="4" t="s">
        <v>113</v>
      </c>
    </row>
    <row r="257" spans="1:5" s="3" customFormat="1" ht="12.75">
      <c r="A257" s="6">
        <f t="shared" si="4"/>
        <v>249</v>
      </c>
      <c r="B257" s="5" t="s">
        <v>104</v>
      </c>
      <c r="C257" s="6">
        <v>1060241</v>
      </c>
      <c r="D257" s="4">
        <v>8591.8</v>
      </c>
      <c r="E257" s="4" t="s">
        <v>113</v>
      </c>
    </row>
    <row r="258" spans="1:5" s="3" customFormat="1" ht="12.75">
      <c r="A258" s="6">
        <f t="shared" si="4"/>
        <v>250</v>
      </c>
      <c r="B258" s="5" t="s">
        <v>215</v>
      </c>
      <c r="C258" s="6">
        <v>1060223</v>
      </c>
      <c r="D258" s="4">
        <v>3350</v>
      </c>
      <c r="E258" s="4" t="s">
        <v>113</v>
      </c>
    </row>
    <row r="259" spans="1:5" s="3" customFormat="1" ht="12.75">
      <c r="A259" s="6">
        <f t="shared" si="4"/>
        <v>251</v>
      </c>
      <c r="B259" s="5" t="s">
        <v>88</v>
      </c>
      <c r="C259" s="6">
        <v>1060039</v>
      </c>
      <c r="D259" s="4">
        <v>5701.03</v>
      </c>
      <c r="E259" s="4" t="s">
        <v>113</v>
      </c>
    </row>
    <row r="260" spans="1:5" s="3" customFormat="1" ht="12.75">
      <c r="A260" s="6">
        <f t="shared" si="4"/>
        <v>252</v>
      </c>
      <c r="B260" s="5" t="s">
        <v>88</v>
      </c>
      <c r="C260" s="6">
        <v>1060040</v>
      </c>
      <c r="D260" s="4">
        <v>5701.03</v>
      </c>
      <c r="E260" s="4" t="s">
        <v>113</v>
      </c>
    </row>
    <row r="261" spans="1:5" s="12" customFormat="1" ht="12.75">
      <c r="A261" s="27" t="s">
        <v>119</v>
      </c>
      <c r="B261" s="28"/>
      <c r="C261" s="28"/>
      <c r="D261" s="11">
        <f>SUM(D8:D260)</f>
        <v>2844014.13</v>
      </c>
      <c r="E261" s="11">
        <f>SUM(E8:E260)</f>
        <v>29886.04</v>
      </c>
    </row>
    <row r="262" spans="4:5" ht="12.75">
      <c r="D262" s="1"/>
      <c r="E262" s="14"/>
    </row>
    <row r="264" spans="1:4" ht="12.75">
      <c r="A264" s="2" t="s">
        <v>203</v>
      </c>
      <c r="D264" s="2" t="s">
        <v>116</v>
      </c>
    </row>
    <row r="266" spans="1:4" ht="12.75">
      <c r="A266" s="2" t="s">
        <v>115</v>
      </c>
      <c r="D266" s="2" t="s">
        <v>117</v>
      </c>
    </row>
    <row r="270" ht="12.75">
      <c r="A270" s="8" t="s">
        <v>118</v>
      </c>
    </row>
    <row r="271" ht="12.75">
      <c r="A271" s="8" t="s">
        <v>228</v>
      </c>
    </row>
    <row r="272" ht="12.75">
      <c r="A272" s="8" t="s">
        <v>114</v>
      </c>
    </row>
    <row r="273" ht="12.75">
      <c r="A273" s="8"/>
    </row>
    <row r="274" ht="12.75">
      <c r="A274" s="8" t="s">
        <v>229</v>
      </c>
    </row>
    <row r="275" ht="12.75">
      <c r="A275" s="8" t="s">
        <v>142</v>
      </c>
    </row>
  </sheetData>
  <sheetProtection/>
  <mergeCells count="6">
    <mergeCell ref="A261:C261"/>
    <mergeCell ref="A7:E7"/>
    <mergeCell ref="A1:E1"/>
    <mergeCell ref="A2:E2"/>
    <mergeCell ref="A3:E3"/>
    <mergeCell ref="A4:E4"/>
  </mergeCells>
  <printOptions/>
  <pageMargins left="0.7874015748031497" right="0.1968503937007874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2"/>
  <sheetViews>
    <sheetView zoomScalePageLayoutView="0" workbookViewId="0" topLeftCell="A1">
      <selection activeCell="A196" sqref="A196"/>
    </sheetView>
  </sheetViews>
  <sheetFormatPr defaultColWidth="9.00390625" defaultRowHeight="12.75"/>
  <cols>
    <col min="1" max="1" width="72.875" style="15" customWidth="1"/>
    <col min="2" max="2" width="18.125" style="15" customWidth="1"/>
    <col min="3" max="3" width="12.375" style="15" customWidth="1"/>
    <col min="4" max="4" width="11.875" style="15" customWidth="1"/>
    <col min="5" max="16384" width="9.125" style="15" customWidth="1"/>
  </cols>
  <sheetData>
    <row r="1" spans="1:2" ht="18.75">
      <c r="A1" s="33" t="s">
        <v>232</v>
      </c>
      <c r="B1" s="33"/>
    </row>
    <row r="2" spans="1:2" ht="18.75">
      <c r="A2" s="33" t="s">
        <v>233</v>
      </c>
      <c r="B2" s="33"/>
    </row>
    <row r="5" spans="1:2" s="17" customFormat="1" ht="37.5">
      <c r="A5" s="16" t="s">
        <v>230</v>
      </c>
      <c r="B5" s="16" t="s">
        <v>231</v>
      </c>
    </row>
    <row r="6" spans="1:3" s="21" customFormat="1" ht="18.75">
      <c r="A6" s="18" t="s">
        <v>234</v>
      </c>
      <c r="B6" s="19">
        <v>1</v>
      </c>
      <c r="C6" s="20"/>
    </row>
    <row r="7" spans="1:3" s="21" customFormat="1" ht="18.75">
      <c r="A7" s="18" t="s">
        <v>235</v>
      </c>
      <c r="B7" s="19">
        <v>1</v>
      </c>
      <c r="C7" s="20"/>
    </row>
    <row r="8" spans="1:3" s="21" customFormat="1" ht="18.75">
      <c r="A8" s="18" t="s">
        <v>236</v>
      </c>
      <c r="B8" s="19">
        <v>2</v>
      </c>
      <c r="C8" s="20"/>
    </row>
    <row r="9" spans="1:3" s="21" customFormat="1" ht="18.75">
      <c r="A9" s="18" t="s">
        <v>237</v>
      </c>
      <c r="B9" s="19">
        <v>1</v>
      </c>
      <c r="C9" s="20"/>
    </row>
    <row r="10" spans="1:3" s="21" customFormat="1" ht="18.75">
      <c r="A10" s="18" t="s">
        <v>238</v>
      </c>
      <c r="B10" s="19">
        <v>1</v>
      </c>
      <c r="C10" s="20"/>
    </row>
    <row r="11" spans="1:3" s="21" customFormat="1" ht="18.75">
      <c r="A11" s="18" t="s">
        <v>239</v>
      </c>
      <c r="B11" s="19">
        <v>1</v>
      </c>
      <c r="C11" s="20"/>
    </row>
    <row r="12" spans="1:3" s="21" customFormat="1" ht="18.75">
      <c r="A12" s="18" t="s">
        <v>240</v>
      </c>
      <c r="B12" s="19">
        <v>1</v>
      </c>
      <c r="C12" s="20"/>
    </row>
    <row r="13" spans="1:3" s="21" customFormat="1" ht="18.75">
      <c r="A13" s="18" t="s">
        <v>241</v>
      </c>
      <c r="B13" s="19">
        <v>1</v>
      </c>
      <c r="C13" s="20"/>
    </row>
    <row r="14" spans="1:2" s="21" customFormat="1" ht="18.75">
      <c r="A14" s="18" t="s">
        <v>242</v>
      </c>
      <c r="B14" s="19">
        <v>1</v>
      </c>
    </row>
    <row r="15" spans="1:2" s="21" customFormat="1" ht="18.75">
      <c r="A15" s="18" t="s">
        <v>243</v>
      </c>
      <c r="B15" s="19">
        <v>1</v>
      </c>
    </row>
    <row r="16" spans="1:2" s="21" customFormat="1" ht="18.75">
      <c r="A16" s="18" t="s">
        <v>244</v>
      </c>
      <c r="B16" s="19">
        <v>1</v>
      </c>
    </row>
    <row r="17" spans="1:2" s="21" customFormat="1" ht="18.75">
      <c r="A17" s="18" t="s">
        <v>245</v>
      </c>
      <c r="B17" s="19">
        <v>1</v>
      </c>
    </row>
    <row r="18" spans="1:2" s="21" customFormat="1" ht="18.75">
      <c r="A18" s="18" t="s">
        <v>246</v>
      </c>
      <c r="B18" s="19">
        <v>2</v>
      </c>
    </row>
    <row r="19" spans="1:2" s="21" customFormat="1" ht="18.75">
      <c r="A19" s="18" t="s">
        <v>247</v>
      </c>
      <c r="B19" s="19">
        <v>1</v>
      </c>
    </row>
    <row r="20" spans="1:2" s="21" customFormat="1" ht="18.75">
      <c r="A20" s="18" t="s">
        <v>248</v>
      </c>
      <c r="B20" s="19">
        <v>1</v>
      </c>
    </row>
    <row r="21" spans="1:2" s="21" customFormat="1" ht="18.75">
      <c r="A21" s="18" t="s">
        <v>249</v>
      </c>
      <c r="B21" s="19">
        <v>1</v>
      </c>
    </row>
    <row r="22" spans="1:2" s="21" customFormat="1" ht="18.75">
      <c r="A22" s="18" t="s">
        <v>250</v>
      </c>
      <c r="B22" s="19">
        <v>1</v>
      </c>
    </row>
    <row r="23" spans="1:2" s="21" customFormat="1" ht="18.75">
      <c r="A23" s="18" t="s">
        <v>251</v>
      </c>
      <c r="B23" s="19">
        <v>1</v>
      </c>
    </row>
    <row r="24" spans="1:2" s="21" customFormat="1" ht="18.75">
      <c r="A24" s="18" t="s">
        <v>252</v>
      </c>
      <c r="B24" s="19">
        <v>1</v>
      </c>
    </row>
    <row r="25" spans="1:2" s="21" customFormat="1" ht="18.75">
      <c r="A25" s="18" t="s">
        <v>429</v>
      </c>
      <c r="B25" s="19">
        <v>2</v>
      </c>
    </row>
    <row r="26" spans="1:2" s="21" customFormat="1" ht="18.75">
      <c r="A26" s="18" t="s">
        <v>253</v>
      </c>
      <c r="B26" s="19">
        <v>1</v>
      </c>
    </row>
    <row r="27" spans="1:2" s="21" customFormat="1" ht="18.75">
      <c r="A27" s="18" t="s">
        <v>254</v>
      </c>
      <c r="B27" s="19">
        <v>1</v>
      </c>
    </row>
    <row r="28" spans="1:2" s="21" customFormat="1" ht="18.75">
      <c r="A28" s="18" t="s">
        <v>255</v>
      </c>
      <c r="B28" s="19">
        <v>1</v>
      </c>
    </row>
    <row r="29" spans="1:2" s="21" customFormat="1" ht="18.75">
      <c r="A29" s="18" t="s">
        <v>256</v>
      </c>
      <c r="B29" s="19">
        <v>2</v>
      </c>
    </row>
    <row r="30" spans="1:2" s="21" customFormat="1" ht="18.75">
      <c r="A30" s="18" t="s">
        <v>257</v>
      </c>
      <c r="B30" s="19">
        <v>1</v>
      </c>
    </row>
    <row r="31" spans="1:2" s="21" customFormat="1" ht="18.75">
      <c r="A31" s="18" t="s">
        <v>258</v>
      </c>
      <c r="B31" s="19">
        <v>2</v>
      </c>
    </row>
    <row r="32" spans="1:2" s="21" customFormat="1" ht="18.75">
      <c r="A32" s="18" t="s">
        <v>259</v>
      </c>
      <c r="B32" s="19">
        <v>1</v>
      </c>
    </row>
    <row r="33" spans="1:2" s="21" customFormat="1" ht="18.75">
      <c r="A33" s="18" t="s">
        <v>260</v>
      </c>
      <c r="B33" s="19">
        <v>1</v>
      </c>
    </row>
    <row r="34" spans="1:2" s="21" customFormat="1" ht="18.75">
      <c r="A34" s="18" t="s">
        <v>261</v>
      </c>
      <c r="B34" s="19">
        <v>1</v>
      </c>
    </row>
    <row r="35" spans="1:2" s="21" customFormat="1" ht="18.75">
      <c r="A35" s="18" t="s">
        <v>262</v>
      </c>
      <c r="B35" s="19">
        <v>1</v>
      </c>
    </row>
    <row r="36" spans="1:2" s="21" customFormat="1" ht="18.75">
      <c r="A36" s="18" t="s">
        <v>263</v>
      </c>
      <c r="B36" s="19">
        <v>1</v>
      </c>
    </row>
    <row r="37" spans="1:2" s="21" customFormat="1" ht="18.75">
      <c r="A37" s="18" t="s">
        <v>264</v>
      </c>
      <c r="B37" s="19">
        <v>1</v>
      </c>
    </row>
    <row r="38" spans="1:2" s="21" customFormat="1" ht="18.75">
      <c r="A38" s="18" t="s">
        <v>265</v>
      </c>
      <c r="B38" s="19">
        <v>1</v>
      </c>
    </row>
    <row r="39" spans="1:2" s="21" customFormat="1" ht="18.75">
      <c r="A39" s="18" t="s">
        <v>266</v>
      </c>
      <c r="B39" s="19">
        <v>1</v>
      </c>
    </row>
    <row r="40" spans="1:2" s="21" customFormat="1" ht="18.75">
      <c r="A40" s="18" t="s">
        <v>267</v>
      </c>
      <c r="B40" s="19">
        <v>1</v>
      </c>
    </row>
    <row r="41" spans="1:2" s="21" customFormat="1" ht="18.75">
      <c r="A41" s="18" t="s">
        <v>268</v>
      </c>
      <c r="B41" s="19">
        <v>1</v>
      </c>
    </row>
    <row r="42" spans="1:2" s="21" customFormat="1" ht="18.75">
      <c r="A42" s="18" t="s">
        <v>269</v>
      </c>
      <c r="B42" s="19">
        <v>1</v>
      </c>
    </row>
    <row r="43" spans="1:2" s="21" customFormat="1" ht="18.75">
      <c r="A43" s="18" t="s">
        <v>270</v>
      </c>
      <c r="B43" s="19">
        <v>1</v>
      </c>
    </row>
    <row r="44" spans="1:2" s="21" customFormat="1" ht="18.75">
      <c r="A44" s="18" t="s">
        <v>271</v>
      </c>
      <c r="B44" s="19">
        <v>1</v>
      </c>
    </row>
    <row r="45" spans="1:2" s="21" customFormat="1" ht="18.75">
      <c r="A45" s="18" t="s">
        <v>272</v>
      </c>
      <c r="B45" s="19">
        <v>1</v>
      </c>
    </row>
    <row r="46" spans="1:2" s="21" customFormat="1" ht="18.75">
      <c r="A46" s="18" t="s">
        <v>273</v>
      </c>
      <c r="B46" s="19">
        <v>1</v>
      </c>
    </row>
    <row r="47" spans="1:2" s="21" customFormat="1" ht="18.75">
      <c r="A47" s="18" t="s">
        <v>274</v>
      </c>
      <c r="B47" s="19">
        <v>1</v>
      </c>
    </row>
    <row r="48" spans="1:2" s="21" customFormat="1" ht="18.75">
      <c r="A48" s="18" t="s">
        <v>275</v>
      </c>
      <c r="B48" s="19">
        <v>1</v>
      </c>
    </row>
    <row r="49" spans="1:2" s="21" customFormat="1" ht="18.75">
      <c r="A49" s="18" t="s">
        <v>276</v>
      </c>
      <c r="B49" s="19">
        <v>1</v>
      </c>
    </row>
    <row r="50" spans="1:2" s="21" customFormat="1" ht="18.75">
      <c r="A50" s="18" t="s">
        <v>277</v>
      </c>
      <c r="B50" s="19">
        <v>1</v>
      </c>
    </row>
    <row r="51" spans="1:2" s="21" customFormat="1" ht="18.75">
      <c r="A51" s="18" t="s">
        <v>278</v>
      </c>
      <c r="B51" s="19">
        <v>2</v>
      </c>
    </row>
    <row r="52" spans="1:2" s="21" customFormat="1" ht="18.75">
      <c r="A52" s="18" t="s">
        <v>279</v>
      </c>
      <c r="B52" s="19">
        <v>1</v>
      </c>
    </row>
    <row r="53" spans="1:2" s="21" customFormat="1" ht="18.75">
      <c r="A53" s="18" t="s">
        <v>280</v>
      </c>
      <c r="B53" s="19">
        <v>1</v>
      </c>
    </row>
    <row r="54" spans="1:2" s="21" customFormat="1" ht="18.75">
      <c r="A54" s="18" t="s">
        <v>281</v>
      </c>
      <c r="B54" s="19">
        <v>1</v>
      </c>
    </row>
    <row r="55" spans="1:2" s="21" customFormat="1" ht="18.75">
      <c r="A55" s="18" t="s">
        <v>282</v>
      </c>
      <c r="B55" s="19">
        <v>1</v>
      </c>
    </row>
    <row r="56" spans="1:2" s="21" customFormat="1" ht="18.75">
      <c r="A56" s="18" t="s">
        <v>283</v>
      </c>
      <c r="B56" s="19">
        <v>1</v>
      </c>
    </row>
    <row r="57" spans="1:2" s="21" customFormat="1" ht="18.75">
      <c r="A57" s="18" t="s">
        <v>284</v>
      </c>
      <c r="B57" s="19">
        <v>1</v>
      </c>
    </row>
    <row r="58" spans="1:2" s="21" customFormat="1" ht="18.75">
      <c r="A58" s="18" t="s">
        <v>107</v>
      </c>
      <c r="B58" s="19">
        <v>1</v>
      </c>
    </row>
    <row r="59" spans="1:2" s="21" customFormat="1" ht="18.75">
      <c r="A59" s="18" t="s">
        <v>108</v>
      </c>
      <c r="B59" s="19">
        <v>1</v>
      </c>
    </row>
    <row r="60" spans="1:2" s="21" customFormat="1" ht="18.75">
      <c r="A60" s="18" t="s">
        <v>285</v>
      </c>
      <c r="B60" s="19">
        <v>1</v>
      </c>
    </row>
    <row r="61" spans="1:2" s="21" customFormat="1" ht="18.75">
      <c r="A61" s="18" t="s">
        <v>286</v>
      </c>
      <c r="B61" s="19">
        <v>1</v>
      </c>
    </row>
    <row r="62" spans="1:2" s="21" customFormat="1" ht="18.75">
      <c r="A62" s="18" t="s">
        <v>287</v>
      </c>
      <c r="B62" s="19">
        <v>1</v>
      </c>
    </row>
    <row r="63" spans="1:2" s="21" customFormat="1" ht="18.75">
      <c r="A63" s="18" t="s">
        <v>288</v>
      </c>
      <c r="B63" s="19">
        <v>1</v>
      </c>
    </row>
    <row r="64" spans="1:2" s="21" customFormat="1" ht="18.75">
      <c r="A64" s="18" t="s">
        <v>289</v>
      </c>
      <c r="B64" s="19">
        <v>1</v>
      </c>
    </row>
    <row r="65" spans="1:2" ht="18.75">
      <c r="A65" s="18" t="s">
        <v>290</v>
      </c>
      <c r="B65" s="19">
        <v>1</v>
      </c>
    </row>
    <row r="66" spans="1:2" ht="18.75">
      <c r="A66" s="18" t="s">
        <v>291</v>
      </c>
      <c r="B66" s="19">
        <v>1</v>
      </c>
    </row>
    <row r="67" spans="1:2" ht="18.75">
      <c r="A67" s="18" t="s">
        <v>292</v>
      </c>
      <c r="B67" s="19">
        <v>1</v>
      </c>
    </row>
    <row r="68" spans="1:2" ht="18.75">
      <c r="A68" s="18" t="s">
        <v>293</v>
      </c>
      <c r="B68" s="19">
        <v>1</v>
      </c>
    </row>
    <row r="69" spans="1:2" ht="18.75">
      <c r="A69" s="18" t="s">
        <v>294</v>
      </c>
      <c r="B69" s="19">
        <v>1</v>
      </c>
    </row>
    <row r="70" spans="1:2" ht="18.75">
      <c r="A70" s="18" t="s">
        <v>295</v>
      </c>
      <c r="B70" s="19">
        <v>1</v>
      </c>
    </row>
    <row r="71" spans="1:2" ht="18.75">
      <c r="A71" s="18" t="s">
        <v>296</v>
      </c>
      <c r="B71" s="19">
        <v>1</v>
      </c>
    </row>
    <row r="72" spans="1:2" ht="18.75">
      <c r="A72" s="18" t="s">
        <v>297</v>
      </c>
      <c r="B72" s="19">
        <v>1</v>
      </c>
    </row>
    <row r="73" spans="1:2" ht="18.75">
      <c r="A73" s="18" t="s">
        <v>298</v>
      </c>
      <c r="B73" s="19">
        <v>1</v>
      </c>
    </row>
    <row r="74" spans="1:2" ht="18.75">
      <c r="A74" s="18" t="s">
        <v>299</v>
      </c>
      <c r="B74" s="19">
        <v>1</v>
      </c>
    </row>
    <row r="75" spans="1:2" ht="18.75">
      <c r="A75" s="18" t="s">
        <v>300</v>
      </c>
      <c r="B75" s="19">
        <v>1</v>
      </c>
    </row>
    <row r="76" spans="1:2" ht="18.75">
      <c r="A76" s="18" t="s">
        <v>301</v>
      </c>
      <c r="B76" s="19">
        <v>1</v>
      </c>
    </row>
    <row r="77" spans="1:2" ht="18.75">
      <c r="A77" s="18" t="s">
        <v>302</v>
      </c>
      <c r="B77" s="19">
        <v>2</v>
      </c>
    </row>
    <row r="78" spans="1:2" ht="18.75">
      <c r="A78" s="18" t="s">
        <v>303</v>
      </c>
      <c r="B78" s="19">
        <v>1</v>
      </c>
    </row>
    <row r="79" spans="1:2" ht="18.75">
      <c r="A79" s="18" t="s">
        <v>304</v>
      </c>
      <c r="B79" s="19">
        <v>1</v>
      </c>
    </row>
    <row r="80" spans="1:2" ht="18.75">
      <c r="A80" s="18" t="s">
        <v>305</v>
      </c>
      <c r="B80" s="19">
        <v>1</v>
      </c>
    </row>
    <row r="81" spans="1:2" ht="18.75">
      <c r="A81" s="18" t="s">
        <v>306</v>
      </c>
      <c r="B81" s="19">
        <v>1</v>
      </c>
    </row>
    <row r="82" spans="1:2" ht="18.75">
      <c r="A82" s="18" t="s">
        <v>307</v>
      </c>
      <c r="B82" s="19">
        <v>1</v>
      </c>
    </row>
    <row r="83" spans="1:2" ht="18.75">
      <c r="A83" s="18" t="s">
        <v>308</v>
      </c>
      <c r="B83" s="19">
        <v>1</v>
      </c>
    </row>
    <row r="84" spans="1:2" ht="18.75">
      <c r="A84" s="18" t="s">
        <v>309</v>
      </c>
      <c r="B84" s="19">
        <v>1</v>
      </c>
    </row>
    <row r="85" spans="1:2" ht="18.75">
      <c r="A85" s="18" t="s">
        <v>310</v>
      </c>
      <c r="B85" s="19">
        <v>1</v>
      </c>
    </row>
    <row r="86" spans="1:2" ht="18.75">
      <c r="A86" s="18" t="s">
        <v>311</v>
      </c>
      <c r="B86" s="19">
        <v>1</v>
      </c>
    </row>
    <row r="87" spans="1:2" ht="18.75">
      <c r="A87" s="18" t="s">
        <v>179</v>
      </c>
      <c r="B87" s="19">
        <v>1</v>
      </c>
    </row>
    <row r="88" spans="1:2" ht="18.75">
      <c r="A88" s="18" t="s">
        <v>312</v>
      </c>
      <c r="B88" s="19">
        <v>1</v>
      </c>
    </row>
    <row r="89" spans="1:2" ht="18.75">
      <c r="A89" s="18" t="s">
        <v>313</v>
      </c>
      <c r="B89" s="19">
        <v>1</v>
      </c>
    </row>
    <row r="90" spans="1:2" ht="18.75">
      <c r="A90" s="18" t="s">
        <v>314</v>
      </c>
      <c r="B90" s="19">
        <v>1</v>
      </c>
    </row>
    <row r="91" spans="1:2" ht="18.75">
      <c r="A91" s="18" t="s">
        <v>315</v>
      </c>
      <c r="B91" s="19">
        <v>1</v>
      </c>
    </row>
    <row r="92" spans="1:2" ht="18.75">
      <c r="A92" s="18" t="s">
        <v>316</v>
      </c>
      <c r="B92" s="19">
        <v>1</v>
      </c>
    </row>
    <row r="93" spans="1:2" ht="18.75">
      <c r="A93" s="18" t="s">
        <v>317</v>
      </c>
      <c r="B93" s="19">
        <v>1</v>
      </c>
    </row>
    <row r="94" spans="1:2" ht="18.75">
      <c r="A94" s="18" t="s">
        <v>318</v>
      </c>
      <c r="B94" s="19">
        <v>1</v>
      </c>
    </row>
    <row r="95" spans="1:2" ht="18.75">
      <c r="A95" s="18" t="s">
        <v>145</v>
      </c>
      <c r="B95" s="19">
        <v>1</v>
      </c>
    </row>
    <row r="96" spans="1:2" ht="18.75">
      <c r="A96" s="18" t="s">
        <v>319</v>
      </c>
      <c r="B96" s="19">
        <v>1</v>
      </c>
    </row>
    <row r="97" spans="1:2" ht="18.75">
      <c r="A97" s="18" t="s">
        <v>320</v>
      </c>
      <c r="B97" s="19">
        <v>1</v>
      </c>
    </row>
    <row r="98" spans="1:2" ht="18.75">
      <c r="A98" s="18" t="s">
        <v>321</v>
      </c>
      <c r="B98" s="19">
        <v>1</v>
      </c>
    </row>
    <row r="99" spans="1:2" ht="18.75">
      <c r="A99" s="18" t="s">
        <v>322</v>
      </c>
      <c r="B99" s="19">
        <v>1</v>
      </c>
    </row>
    <row r="100" spans="1:2" ht="18.75">
      <c r="A100" s="18" t="s">
        <v>323</v>
      </c>
      <c r="B100" s="19">
        <v>1</v>
      </c>
    </row>
    <row r="101" spans="1:2" ht="18.75">
      <c r="A101" s="18" t="s">
        <v>324</v>
      </c>
      <c r="B101" s="19">
        <v>1</v>
      </c>
    </row>
    <row r="102" spans="1:2" ht="18.75">
      <c r="A102" s="18" t="s">
        <v>325</v>
      </c>
      <c r="B102" s="19">
        <v>1</v>
      </c>
    </row>
    <row r="103" spans="1:2" ht="18.75">
      <c r="A103" s="18" t="s">
        <v>326</v>
      </c>
      <c r="B103" s="19">
        <v>1</v>
      </c>
    </row>
    <row r="104" spans="1:2" ht="18.75">
      <c r="A104" s="18" t="s">
        <v>327</v>
      </c>
      <c r="B104" s="19">
        <v>1</v>
      </c>
    </row>
    <row r="105" spans="1:2" ht="18.75">
      <c r="A105" s="18" t="s">
        <v>328</v>
      </c>
      <c r="B105" s="19">
        <v>7</v>
      </c>
    </row>
    <row r="106" spans="1:2" ht="18.75">
      <c r="A106" s="18" t="s">
        <v>329</v>
      </c>
      <c r="B106" s="19">
        <v>10</v>
      </c>
    </row>
    <row r="107" spans="1:2" ht="18.75">
      <c r="A107" s="18" t="s">
        <v>330</v>
      </c>
      <c r="B107" s="19">
        <v>2</v>
      </c>
    </row>
    <row r="108" spans="1:2" ht="18.75">
      <c r="A108" s="18" t="s">
        <v>331</v>
      </c>
      <c r="B108" s="19">
        <v>16</v>
      </c>
    </row>
    <row r="109" spans="1:2" ht="18.75">
      <c r="A109" s="18" t="s">
        <v>332</v>
      </c>
      <c r="B109" s="19">
        <v>1</v>
      </c>
    </row>
    <row r="110" spans="1:2" ht="18.75">
      <c r="A110" s="18" t="s">
        <v>333</v>
      </c>
      <c r="B110" s="19">
        <v>1</v>
      </c>
    </row>
    <row r="111" spans="1:2" ht="18.75">
      <c r="A111" s="18" t="s">
        <v>334</v>
      </c>
      <c r="B111" s="19">
        <v>1</v>
      </c>
    </row>
    <row r="112" spans="1:2" ht="18.75">
      <c r="A112" s="18" t="s">
        <v>335</v>
      </c>
      <c r="B112" s="19">
        <v>1</v>
      </c>
    </row>
    <row r="113" spans="1:2" ht="18.75">
      <c r="A113" s="18" t="s">
        <v>336</v>
      </c>
      <c r="B113" s="19">
        <v>1</v>
      </c>
    </row>
    <row r="114" spans="1:2" ht="18.75">
      <c r="A114" s="18" t="s">
        <v>337</v>
      </c>
      <c r="B114" s="19">
        <v>1</v>
      </c>
    </row>
    <row r="115" spans="1:2" ht="18.75">
      <c r="A115" s="18" t="s">
        <v>338</v>
      </c>
      <c r="B115" s="19">
        <v>1</v>
      </c>
    </row>
    <row r="116" spans="1:2" ht="18.75">
      <c r="A116" s="18" t="s">
        <v>339</v>
      </c>
      <c r="B116" s="19">
        <v>1</v>
      </c>
    </row>
    <row r="117" spans="1:2" ht="18.75">
      <c r="A117" s="18" t="s">
        <v>340</v>
      </c>
      <c r="B117" s="19">
        <v>1</v>
      </c>
    </row>
    <row r="118" spans="1:2" ht="18.75">
      <c r="A118" s="18" t="s">
        <v>341</v>
      </c>
      <c r="B118" s="19">
        <v>5</v>
      </c>
    </row>
    <row r="119" spans="1:2" ht="18.75">
      <c r="A119" s="18" t="s">
        <v>342</v>
      </c>
      <c r="B119" s="19">
        <v>1</v>
      </c>
    </row>
    <row r="120" spans="1:2" ht="18.75">
      <c r="A120" s="18" t="s">
        <v>343</v>
      </c>
      <c r="B120" s="19">
        <v>1</v>
      </c>
    </row>
    <row r="121" spans="1:2" ht="18.75">
      <c r="A121" s="18" t="s">
        <v>344</v>
      </c>
      <c r="B121" s="19">
        <v>1</v>
      </c>
    </row>
    <row r="122" spans="1:2" ht="18.75">
      <c r="A122" s="18" t="s">
        <v>345</v>
      </c>
      <c r="B122" s="19">
        <v>1</v>
      </c>
    </row>
    <row r="123" spans="1:2" ht="18.75">
      <c r="A123" s="18" t="s">
        <v>346</v>
      </c>
      <c r="B123" s="19">
        <v>1</v>
      </c>
    </row>
    <row r="124" spans="1:2" ht="18.75">
      <c r="A124" s="18" t="s">
        <v>347</v>
      </c>
      <c r="B124" s="19">
        <v>1</v>
      </c>
    </row>
    <row r="125" spans="1:2" ht="18.75">
      <c r="A125" s="18" t="s">
        <v>348</v>
      </c>
      <c r="B125" s="19">
        <v>1</v>
      </c>
    </row>
    <row r="126" spans="1:2" ht="18.75">
      <c r="A126" s="18" t="s">
        <v>349</v>
      </c>
      <c r="B126" s="19">
        <v>1</v>
      </c>
    </row>
    <row r="127" spans="1:2" ht="18.75">
      <c r="A127" s="18" t="s">
        <v>350</v>
      </c>
      <c r="B127" s="19">
        <v>1</v>
      </c>
    </row>
    <row r="128" spans="1:2" ht="18.75">
      <c r="A128" s="18" t="s">
        <v>351</v>
      </c>
      <c r="B128" s="19">
        <v>1</v>
      </c>
    </row>
    <row r="129" spans="1:2" ht="18.75">
      <c r="A129" s="18" t="s">
        <v>352</v>
      </c>
      <c r="B129" s="19">
        <v>1</v>
      </c>
    </row>
    <row r="130" spans="1:2" ht="18.75">
      <c r="A130" s="18" t="s">
        <v>353</v>
      </c>
      <c r="B130" s="19">
        <v>1</v>
      </c>
    </row>
    <row r="131" spans="1:2" ht="18.75">
      <c r="A131" s="18" t="s">
        <v>354</v>
      </c>
      <c r="B131" s="19">
        <v>1</v>
      </c>
    </row>
    <row r="132" spans="1:2" ht="18.75">
      <c r="A132" s="18" t="s">
        <v>355</v>
      </c>
      <c r="B132" s="19">
        <v>1</v>
      </c>
    </row>
    <row r="133" spans="1:2" ht="18.75">
      <c r="A133" s="18" t="s">
        <v>356</v>
      </c>
      <c r="B133" s="19">
        <v>1</v>
      </c>
    </row>
    <row r="134" spans="1:2" ht="18.75">
      <c r="A134" s="18" t="s">
        <v>357</v>
      </c>
      <c r="B134" s="19">
        <v>1</v>
      </c>
    </row>
    <row r="135" spans="1:2" ht="18.75">
      <c r="A135" s="18" t="s">
        <v>358</v>
      </c>
      <c r="B135" s="19">
        <v>1</v>
      </c>
    </row>
    <row r="136" spans="1:2" ht="18.75">
      <c r="A136" s="18" t="s">
        <v>359</v>
      </c>
      <c r="B136" s="19">
        <v>1</v>
      </c>
    </row>
    <row r="137" spans="1:2" ht="18.75">
      <c r="A137" s="18" t="s">
        <v>360</v>
      </c>
      <c r="B137" s="19">
        <v>1</v>
      </c>
    </row>
    <row r="138" spans="1:2" ht="18.75">
      <c r="A138" s="18" t="s">
        <v>361</v>
      </c>
      <c r="B138" s="19">
        <v>1</v>
      </c>
    </row>
    <row r="139" spans="1:2" ht="18.75">
      <c r="A139" s="18" t="s">
        <v>362</v>
      </c>
      <c r="B139" s="19">
        <v>1</v>
      </c>
    </row>
    <row r="140" spans="1:2" ht="18.75">
      <c r="A140" s="18" t="s">
        <v>363</v>
      </c>
      <c r="B140" s="19">
        <v>1</v>
      </c>
    </row>
    <row r="141" spans="1:2" ht="18.75">
      <c r="A141" s="18" t="s">
        <v>364</v>
      </c>
      <c r="B141" s="19">
        <v>1</v>
      </c>
    </row>
    <row r="142" spans="1:2" ht="18.75">
      <c r="A142" s="18" t="s">
        <v>365</v>
      </c>
      <c r="B142" s="19">
        <v>1</v>
      </c>
    </row>
    <row r="143" spans="1:2" ht="18.75">
      <c r="A143" s="18" t="s">
        <v>366</v>
      </c>
      <c r="B143" s="19">
        <v>13</v>
      </c>
    </row>
    <row r="144" spans="1:2" ht="18.75">
      <c r="A144" s="18" t="s">
        <v>367</v>
      </c>
      <c r="B144" s="19">
        <v>1</v>
      </c>
    </row>
    <row r="145" spans="1:2" ht="18.75">
      <c r="A145" s="18" t="s">
        <v>368</v>
      </c>
      <c r="B145" s="19">
        <v>2</v>
      </c>
    </row>
    <row r="146" spans="1:2" ht="18.75">
      <c r="A146" s="18" t="s">
        <v>369</v>
      </c>
      <c r="B146" s="19">
        <v>7</v>
      </c>
    </row>
    <row r="147" spans="1:2" ht="18.75">
      <c r="A147" s="18" t="s">
        <v>370</v>
      </c>
      <c r="B147" s="19">
        <v>15</v>
      </c>
    </row>
    <row r="148" spans="1:2" ht="18.75">
      <c r="A148" s="18" t="s">
        <v>371</v>
      </c>
      <c r="B148" s="19">
        <v>1</v>
      </c>
    </row>
    <row r="149" spans="1:2" ht="18.75">
      <c r="A149" s="18" t="s">
        <v>372</v>
      </c>
      <c r="B149" s="19">
        <v>1</v>
      </c>
    </row>
    <row r="150" spans="1:2" ht="18.75">
      <c r="A150" s="18" t="s">
        <v>373</v>
      </c>
      <c r="B150" s="19">
        <v>10</v>
      </c>
    </row>
    <row r="151" spans="1:2" ht="18.75">
      <c r="A151" s="18" t="s">
        <v>374</v>
      </c>
      <c r="B151" s="19">
        <v>1</v>
      </c>
    </row>
    <row r="152" spans="1:2" ht="18.75">
      <c r="A152" s="18" t="s">
        <v>375</v>
      </c>
      <c r="B152" s="19">
        <v>1</v>
      </c>
    </row>
    <row r="153" spans="1:2" ht="18.75">
      <c r="A153" s="18" t="s">
        <v>376</v>
      </c>
      <c r="B153" s="19">
        <v>1</v>
      </c>
    </row>
    <row r="154" spans="1:2" ht="18.75">
      <c r="A154" s="18" t="s">
        <v>377</v>
      </c>
      <c r="B154" s="19">
        <v>1</v>
      </c>
    </row>
    <row r="155" spans="1:2" ht="18.75">
      <c r="A155" s="18" t="s">
        <v>378</v>
      </c>
      <c r="B155" s="19">
        <v>1</v>
      </c>
    </row>
    <row r="156" spans="1:2" ht="18.75">
      <c r="A156" s="18" t="s">
        <v>379</v>
      </c>
      <c r="B156" s="19">
        <v>1</v>
      </c>
    </row>
    <row r="157" spans="1:2" ht="18.75">
      <c r="A157" s="18" t="s">
        <v>380</v>
      </c>
      <c r="B157" s="19">
        <v>1</v>
      </c>
    </row>
    <row r="158" spans="1:2" ht="18.75">
      <c r="A158" s="18" t="s">
        <v>381</v>
      </c>
      <c r="B158" s="19">
        <v>1</v>
      </c>
    </row>
    <row r="159" spans="1:2" ht="18.75">
      <c r="A159" s="18" t="s">
        <v>382</v>
      </c>
      <c r="B159" s="19">
        <v>1</v>
      </c>
    </row>
    <row r="160" spans="1:2" ht="18.75">
      <c r="A160" s="18" t="s">
        <v>383</v>
      </c>
      <c r="B160" s="19">
        <v>1</v>
      </c>
    </row>
    <row r="161" spans="1:2" ht="18.75">
      <c r="A161" s="18" t="s">
        <v>384</v>
      </c>
      <c r="B161" s="19">
        <v>1</v>
      </c>
    </row>
    <row r="162" spans="1:2" ht="18.75">
      <c r="A162" s="18" t="s">
        <v>385</v>
      </c>
      <c r="B162" s="19">
        <v>3</v>
      </c>
    </row>
    <row r="163" spans="1:2" ht="18.75">
      <c r="A163" s="18" t="s">
        <v>386</v>
      </c>
      <c r="B163" s="19">
        <v>1</v>
      </c>
    </row>
    <row r="164" spans="1:2" ht="18.75">
      <c r="A164" s="18" t="s">
        <v>387</v>
      </c>
      <c r="B164" s="19">
        <v>1</v>
      </c>
    </row>
    <row r="165" spans="1:2" ht="18.75">
      <c r="A165" s="18" t="s">
        <v>388</v>
      </c>
      <c r="B165" s="19">
        <v>1</v>
      </c>
    </row>
    <row r="166" spans="1:2" ht="18.75">
      <c r="A166" s="18" t="s">
        <v>389</v>
      </c>
      <c r="B166" s="19">
        <v>1</v>
      </c>
    </row>
    <row r="167" spans="1:2" ht="18.75">
      <c r="A167" s="18" t="s">
        <v>390</v>
      </c>
      <c r="B167" s="19">
        <v>1</v>
      </c>
    </row>
    <row r="168" spans="1:2" ht="18.75">
      <c r="A168" s="18" t="s">
        <v>391</v>
      </c>
      <c r="B168" s="19">
        <v>1</v>
      </c>
    </row>
    <row r="169" spans="1:2" ht="18.75">
      <c r="A169" s="18" t="s">
        <v>392</v>
      </c>
      <c r="B169" s="19">
        <v>1</v>
      </c>
    </row>
    <row r="170" spans="1:2" ht="18.75">
      <c r="A170" s="18" t="s">
        <v>393</v>
      </c>
      <c r="B170" s="19">
        <v>1</v>
      </c>
    </row>
    <row r="171" spans="1:2" ht="18.75">
      <c r="A171" s="18" t="s">
        <v>394</v>
      </c>
      <c r="B171" s="19">
        <v>1</v>
      </c>
    </row>
    <row r="172" spans="1:2" ht="18.75">
      <c r="A172" s="18" t="s">
        <v>395</v>
      </c>
      <c r="B172" s="19">
        <v>1</v>
      </c>
    </row>
    <row r="173" spans="1:2" ht="18.75">
      <c r="A173" s="18" t="s">
        <v>396</v>
      </c>
      <c r="B173" s="19">
        <v>3</v>
      </c>
    </row>
    <row r="174" spans="1:2" ht="18.75">
      <c r="A174" s="18" t="s">
        <v>397</v>
      </c>
      <c r="B174" s="19">
        <v>1</v>
      </c>
    </row>
    <row r="175" spans="1:2" ht="18.75">
      <c r="A175" s="18" t="s">
        <v>398</v>
      </c>
      <c r="B175" s="19">
        <v>1</v>
      </c>
    </row>
    <row r="176" spans="1:2" ht="18.75">
      <c r="A176" s="18" t="s">
        <v>92</v>
      </c>
      <c r="B176" s="19">
        <v>2</v>
      </c>
    </row>
    <row r="177" spans="1:2" ht="18.75">
      <c r="A177" s="18" t="s">
        <v>93</v>
      </c>
      <c r="B177" s="19">
        <v>1</v>
      </c>
    </row>
    <row r="178" spans="1:2" ht="18.75">
      <c r="A178" s="18" t="s">
        <v>94</v>
      </c>
      <c r="B178" s="19">
        <v>1</v>
      </c>
    </row>
    <row r="179" spans="1:2" ht="18.75">
      <c r="A179" s="18" t="s">
        <v>95</v>
      </c>
      <c r="B179" s="19">
        <v>1</v>
      </c>
    </row>
    <row r="180" spans="1:2" ht="18.75">
      <c r="A180" s="18" t="s">
        <v>90</v>
      </c>
      <c r="B180" s="19">
        <v>1</v>
      </c>
    </row>
    <row r="181" spans="1:2" ht="18.75">
      <c r="A181" s="18" t="s">
        <v>89</v>
      </c>
      <c r="B181" s="19">
        <v>1</v>
      </c>
    </row>
    <row r="182" spans="1:2" ht="18.75">
      <c r="A182" s="18" t="s">
        <v>399</v>
      </c>
      <c r="B182" s="19">
        <v>1</v>
      </c>
    </row>
    <row r="183" spans="1:2" ht="18.75">
      <c r="A183" s="18" t="s">
        <v>400</v>
      </c>
      <c r="B183" s="19">
        <v>1</v>
      </c>
    </row>
    <row r="184" spans="1:2" ht="18.75">
      <c r="A184" s="18" t="s">
        <v>401</v>
      </c>
      <c r="B184" s="19">
        <v>1</v>
      </c>
    </row>
    <row r="185" spans="1:2" ht="18.75">
      <c r="A185" s="18" t="s">
        <v>402</v>
      </c>
      <c r="B185" s="19">
        <v>1</v>
      </c>
    </row>
    <row r="186" spans="1:2" ht="37.5">
      <c r="A186" s="22" t="s">
        <v>403</v>
      </c>
      <c r="B186" s="19">
        <v>1</v>
      </c>
    </row>
    <row r="187" spans="1:2" ht="18.75">
      <c r="A187" s="22" t="s">
        <v>404</v>
      </c>
      <c r="B187" s="19">
        <v>1</v>
      </c>
    </row>
    <row r="188" spans="1:2" ht="18.75">
      <c r="A188" s="18" t="s">
        <v>405</v>
      </c>
      <c r="B188" s="19">
        <v>1</v>
      </c>
    </row>
    <row r="189" spans="1:2" ht="18.75">
      <c r="A189" s="18" t="s">
        <v>406</v>
      </c>
      <c r="B189" s="19">
        <v>2</v>
      </c>
    </row>
    <row r="190" spans="1:2" ht="18.75">
      <c r="A190" s="18" t="s">
        <v>407</v>
      </c>
      <c r="B190" s="19">
        <v>1</v>
      </c>
    </row>
    <row r="191" spans="1:2" ht="18.75">
      <c r="A191" s="18" t="s">
        <v>408</v>
      </c>
      <c r="B191" s="19">
        <v>1</v>
      </c>
    </row>
    <row r="192" spans="1:2" ht="18.75">
      <c r="A192" s="18" t="s">
        <v>409</v>
      </c>
      <c r="B192" s="19">
        <v>1</v>
      </c>
    </row>
    <row r="193" spans="1:2" ht="18.75">
      <c r="A193" s="18" t="s">
        <v>410</v>
      </c>
      <c r="B193" s="19">
        <v>4</v>
      </c>
    </row>
    <row r="194" spans="1:2" ht="18.75">
      <c r="A194" s="18" t="s">
        <v>411</v>
      </c>
      <c r="B194" s="19">
        <v>1</v>
      </c>
    </row>
    <row r="195" spans="1:2" ht="18.75">
      <c r="A195" s="18" t="s">
        <v>430</v>
      </c>
      <c r="B195" s="19">
        <v>2</v>
      </c>
    </row>
    <row r="196" spans="1:2" ht="18.75">
      <c r="A196" s="18" t="s">
        <v>414</v>
      </c>
      <c r="B196" s="19">
        <v>1</v>
      </c>
    </row>
    <row r="197" spans="1:2" ht="18.75">
      <c r="A197" s="18" t="s">
        <v>412</v>
      </c>
      <c r="B197" s="19">
        <v>1</v>
      </c>
    </row>
    <row r="198" spans="1:2" ht="18.75">
      <c r="A198" s="18" t="s">
        <v>413</v>
      </c>
      <c r="B198" s="19">
        <v>3</v>
      </c>
    </row>
    <row r="199" spans="1:2" ht="18.75">
      <c r="A199" s="18" t="s">
        <v>415</v>
      </c>
      <c r="B199" s="19">
        <v>4</v>
      </c>
    </row>
    <row r="200" spans="1:2" ht="18.75">
      <c r="A200" s="18" t="s">
        <v>416</v>
      </c>
      <c r="B200" s="19">
        <v>2</v>
      </c>
    </row>
    <row r="201" spans="1:2" ht="18.75">
      <c r="A201" s="18" t="s">
        <v>419</v>
      </c>
      <c r="B201" s="19">
        <v>1</v>
      </c>
    </row>
    <row r="202" spans="1:2" ht="18.75">
      <c r="A202" s="18" t="s">
        <v>418</v>
      </c>
      <c r="B202" s="19">
        <v>1</v>
      </c>
    </row>
    <row r="203" spans="1:2" ht="18.75">
      <c r="A203" s="18" t="s">
        <v>417</v>
      </c>
      <c r="B203" s="19">
        <v>2</v>
      </c>
    </row>
    <row r="204" spans="1:2" ht="18.75">
      <c r="A204" s="18" t="s">
        <v>420</v>
      </c>
      <c r="B204" s="19">
        <v>2</v>
      </c>
    </row>
    <row r="205" spans="1:2" ht="18.75">
      <c r="A205" s="18" t="s">
        <v>421</v>
      </c>
      <c r="B205" s="19">
        <v>1</v>
      </c>
    </row>
    <row r="206" spans="1:2" ht="18.75">
      <c r="A206" s="18" t="s">
        <v>422</v>
      </c>
      <c r="B206" s="19">
        <v>3</v>
      </c>
    </row>
    <row r="207" spans="1:2" ht="18.75">
      <c r="A207" s="18" t="s">
        <v>423</v>
      </c>
      <c r="B207" s="19">
        <v>1</v>
      </c>
    </row>
    <row r="208" spans="1:2" ht="18.75">
      <c r="A208" s="18" t="s">
        <v>424</v>
      </c>
      <c r="B208" s="19">
        <v>3</v>
      </c>
    </row>
    <row r="209" spans="1:2" ht="18.75">
      <c r="A209" s="18" t="s">
        <v>425</v>
      </c>
      <c r="B209" s="19">
        <v>1</v>
      </c>
    </row>
    <row r="210" spans="1:2" ht="18.75">
      <c r="A210" s="18" t="s">
        <v>426</v>
      </c>
      <c r="B210" s="19">
        <v>5</v>
      </c>
    </row>
    <row r="211" spans="1:2" ht="18.75">
      <c r="A211" s="18" t="s">
        <v>427</v>
      </c>
      <c r="B211" s="19">
        <v>1</v>
      </c>
    </row>
    <row r="212" spans="1:2" ht="18.75">
      <c r="A212" s="18" t="s">
        <v>428</v>
      </c>
      <c r="B212" s="19">
        <v>2</v>
      </c>
    </row>
  </sheetData>
  <sheetProtection/>
  <mergeCells count="2">
    <mergeCell ref="A1:B1"/>
    <mergeCell ref="A2:B2"/>
  </mergeCells>
  <printOptions/>
  <pageMargins left="0.5905511811023623" right="0.1968503937007874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Павлов</cp:lastModifiedBy>
  <cp:lastPrinted>2016-03-14T06:47:25Z</cp:lastPrinted>
  <dcterms:created xsi:type="dcterms:W3CDTF">2011-06-10T10:57:18Z</dcterms:created>
  <dcterms:modified xsi:type="dcterms:W3CDTF">2024-03-05T06:04:03Z</dcterms:modified>
  <cp:category/>
  <cp:version/>
  <cp:contentType/>
  <cp:contentStatus/>
</cp:coreProperties>
</file>